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Nóminas\Nóminas 2018-2021\Completas\Administrativas\"/>
    </mc:Choice>
  </mc:AlternateContent>
  <xr:revisionPtr revIDLastSave="0" documentId="13_ncr:1_{FBC4DF76-CD65-4A3D-8F73-84B48AA1201F}" xr6:coauthVersionLast="45" xr6:coauthVersionMax="45" xr10:uidLastSave="{00000000-0000-0000-0000-000000000000}"/>
  <bookViews>
    <workbookView xWindow="-120" yWindow="-120" windowWidth="24240" windowHeight="13140" firstSheet="23" activeTab="25" xr2:uid="{00000000-000D-0000-FFFF-FFFF00000000}"/>
  </bookViews>
  <sheets>
    <sheet name="01-15ENERO" sheetId="7" r:id="rId1"/>
    <sheet name="16-31ENERO" sheetId="8" r:id="rId2"/>
    <sheet name="01-15 FEBRERO" sheetId="9" r:id="rId3"/>
    <sheet name="16-28 FEBRERO" sheetId="10" r:id="rId4"/>
    <sheet name="01-15MARZO" sheetId="12" r:id="rId5"/>
    <sheet name="16-31 MARZO" sheetId="13" r:id="rId6"/>
    <sheet name="01-15ABRIL" sheetId="14" r:id="rId7"/>
    <sheet name="16-30ABRIL" sheetId="15" r:id="rId8"/>
    <sheet name="01-15 MAYO " sheetId="17" r:id="rId9"/>
    <sheet name="16-31MAYO" sheetId="18" r:id="rId10"/>
    <sheet name="01-15JUNIO" sheetId="19" r:id="rId11"/>
    <sheet name="16-30JUNIO" sheetId="20" r:id="rId12"/>
    <sheet name="PRIMA VACACIONAL" sheetId="21" r:id="rId13"/>
    <sheet name="01-15JULIO" sheetId="22" r:id="rId14"/>
    <sheet name="16-31JULIO" sheetId="23" r:id="rId15"/>
    <sheet name="01-15AGOSTO" sheetId="24" r:id="rId16"/>
    <sheet name="16-31AGOSTO" sheetId="25" r:id="rId17"/>
    <sheet name="01-15 SEPTIEMBRE" sheetId="26" r:id="rId18"/>
    <sheet name="16-30 SEPTIEMBRE" sheetId="27" r:id="rId19"/>
    <sheet name="01-15 OCTUBRE" sheetId="28" r:id="rId20"/>
    <sheet name="16-31OCTUBRE" sheetId="29" r:id="rId21"/>
    <sheet name="01-15NOVIEMBRE" sheetId="31" r:id="rId22"/>
    <sheet name="HORAS EXTRAS PROTECCION CIVIL" sheetId="11" r:id="rId23"/>
    <sheet name="COMPENSACIONES" sheetId="16" r:id="rId24"/>
    <sheet name="16-30 NOVIEMBRE" sheetId="32" r:id="rId25"/>
    <sheet name="01-15DICIEMBRE" sheetId="33" r:id="rId26"/>
    <sheet name="AGUINALDOS 2019" sheetId="34" r:id="rId27"/>
    <sheet name="16-31DICIEMBRE" sheetId="35" r:id="rId28"/>
  </sheets>
  <definedNames>
    <definedName name="_xlnm._FilterDatabase" localSheetId="0" hidden="1">'01-15ENERO'!$A$6:$V$6</definedName>
    <definedName name="_xlnm.Print_Area" localSheetId="2">'01-15 FEBRERO'!$A$161:$P$169</definedName>
    <definedName name="_xlnm.Print_Area" localSheetId="19">'01-15 OCTUBRE'!$A$170:$Q$184</definedName>
    <definedName name="_xlnm.Print_Area" localSheetId="17">'01-15 SEPTIEMBRE'!$A$171:$Q$184</definedName>
    <definedName name="_xlnm.Print_Area" localSheetId="6">'01-15ABRIL'!$A$133:$Q$170</definedName>
    <definedName name="_xlnm.Print_Area" localSheetId="15">'01-15AGOSTO'!$A$171:$Q$186</definedName>
    <definedName name="_xlnm.Print_Area" localSheetId="25">'01-15DICIEMBRE'!$B$169:$Q$184</definedName>
    <definedName name="_xlnm.Print_Area" localSheetId="0">'01-15ENERO'!$A$162:$P$170</definedName>
    <definedName name="_xlnm.Print_Area" localSheetId="13">'01-15JULIO'!$A$52:$Q$78</definedName>
    <definedName name="_xlnm.Print_Area" localSheetId="10">'01-15JUNIO'!$A$134:$Q$168</definedName>
    <definedName name="_xlnm.Print_Area" localSheetId="4">'01-15MARZO'!$A$161:$P$169</definedName>
    <definedName name="_xlnm.Print_Area" localSheetId="21">'01-15NOVIEMBRE'!$A$170:$Q$184</definedName>
    <definedName name="_xlnm.Print_Area" localSheetId="3">'16-28 FEBRERO'!$A$161:$P$169</definedName>
    <definedName name="_xlnm.Print_Area" localSheetId="18">'16-30 SEPTIEMBRE'!$A$1:$Q$168</definedName>
    <definedName name="_xlnm.Print_Area" localSheetId="7">'16-30ABRIL'!$A$133:$Q$163</definedName>
    <definedName name="_xlnm.Print_Area" localSheetId="11">'16-30JUNIO'!$A$134:$Q$169</definedName>
    <definedName name="_xlnm.Print_Area" localSheetId="5">'16-31 MARZO'!$A$161:$Q$170</definedName>
    <definedName name="_xlnm.Print_Area" localSheetId="16">'16-31AGOSTO'!$A$171:$Q$184</definedName>
    <definedName name="_xlnm.Print_Area" localSheetId="27">'16-31DICIEMBRE'!$A$170:$Q$184</definedName>
    <definedName name="_xlnm.Print_Area" localSheetId="1">'16-31ENERO'!$A$162:$P$171</definedName>
    <definedName name="_xlnm.Print_Area" localSheetId="14">'16-31JULIO'!$A$134:$Q$168</definedName>
    <definedName name="_xlnm.Print_Area" localSheetId="9">'16-31MAYO'!$A$134:$Q$168</definedName>
    <definedName name="_xlnm.Print_Area" localSheetId="20">'16-31OCTUBRE'!$A$133:$Q$167</definedName>
    <definedName name="_xlnm.Print_Area" localSheetId="26">'AGUINALDOS 2019'!$A$173:$N$189</definedName>
    <definedName name="_xlnm.Print_Area" localSheetId="23">COMPENSACIONES!$A$256:$L$270</definedName>
    <definedName name="_xlnm.Print_Area" localSheetId="12">'PRIMA VACACIONAL'!$A$133:$M$168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7" i="35" l="1"/>
  <c r="J177" i="35"/>
  <c r="P176" i="35"/>
  <c r="P177" i="35" s="1"/>
  <c r="N160" i="35"/>
  <c r="M160" i="35"/>
  <c r="L160" i="35"/>
  <c r="K160" i="35"/>
  <c r="J160" i="35"/>
  <c r="P159" i="35"/>
  <c r="P158" i="35"/>
  <c r="O157" i="35"/>
  <c r="P157" i="35" s="1"/>
  <c r="P156" i="35"/>
  <c r="P155" i="35"/>
  <c r="P160" i="35" s="1"/>
  <c r="O155" i="35"/>
  <c r="O160" i="35" s="1"/>
  <c r="N154" i="35"/>
  <c r="M154" i="35"/>
  <c r="L154" i="35"/>
  <c r="K154" i="35"/>
  <c r="J154" i="35"/>
  <c r="O152" i="35"/>
  <c r="O154" i="35" s="1"/>
  <c r="L152" i="35"/>
  <c r="P152" i="35" s="1"/>
  <c r="P154" i="35" s="1"/>
  <c r="N151" i="35"/>
  <c r="M151" i="35"/>
  <c r="K151" i="35"/>
  <c r="J151" i="35"/>
  <c r="O150" i="35"/>
  <c r="L150" i="35"/>
  <c r="P150" i="35" s="1"/>
  <c r="O148" i="35"/>
  <c r="L148" i="35"/>
  <c r="P148" i="35" s="1"/>
  <c r="O147" i="35"/>
  <c r="L147" i="35"/>
  <c r="P147" i="35" s="1"/>
  <c r="O146" i="35"/>
  <c r="L146" i="35"/>
  <c r="P146" i="35" s="1"/>
  <c r="P145" i="35"/>
  <c r="O144" i="35"/>
  <c r="L144" i="35"/>
  <c r="L151" i="35" s="1"/>
  <c r="O143" i="35"/>
  <c r="O151" i="35" s="1"/>
  <c r="L143" i="35"/>
  <c r="P143" i="35" s="1"/>
  <c r="P141" i="35"/>
  <c r="O140" i="35"/>
  <c r="N140" i="35"/>
  <c r="M140" i="35"/>
  <c r="K140" i="35"/>
  <c r="J140" i="35"/>
  <c r="O139" i="35"/>
  <c r="L139" i="35"/>
  <c r="L140" i="35" s="1"/>
  <c r="O130" i="35"/>
  <c r="N130" i="35"/>
  <c r="M130" i="35"/>
  <c r="K130" i="35"/>
  <c r="J130" i="35"/>
  <c r="P129" i="35"/>
  <c r="L129" i="35"/>
  <c r="P128" i="35"/>
  <c r="L128" i="35"/>
  <c r="P127" i="35"/>
  <c r="L127" i="35"/>
  <c r="P126" i="35"/>
  <c r="L126" i="35"/>
  <c r="P125" i="35"/>
  <c r="L125" i="35"/>
  <c r="P124" i="35"/>
  <c r="L124" i="35"/>
  <c r="P123" i="35"/>
  <c r="L123" i="35"/>
  <c r="P122" i="35"/>
  <c r="L122" i="35"/>
  <c r="P121" i="35"/>
  <c r="P130" i="35" s="1"/>
  <c r="L121" i="35"/>
  <c r="L130" i="35" s="1"/>
  <c r="O120" i="35"/>
  <c r="N120" i="35"/>
  <c r="M120" i="35"/>
  <c r="K120" i="35"/>
  <c r="J120" i="35"/>
  <c r="L119" i="35"/>
  <c r="P119" i="35" s="1"/>
  <c r="P120" i="35" s="1"/>
  <c r="N118" i="35"/>
  <c r="M118" i="35"/>
  <c r="K118" i="35"/>
  <c r="J118" i="35"/>
  <c r="O115" i="35"/>
  <c r="L115" i="35"/>
  <c r="P115" i="35" s="1"/>
  <c r="O114" i="35"/>
  <c r="L114" i="35"/>
  <c r="P114" i="35" s="1"/>
  <c r="O113" i="35"/>
  <c r="L113" i="35"/>
  <c r="P113" i="35" s="1"/>
  <c r="O112" i="35"/>
  <c r="O118" i="35" s="1"/>
  <c r="L112" i="35"/>
  <c r="P112" i="35" s="1"/>
  <c r="P111" i="35"/>
  <c r="L111" i="35"/>
  <c r="P109" i="35"/>
  <c r="L109" i="35"/>
  <c r="O108" i="35"/>
  <c r="L108" i="35"/>
  <c r="L118" i="35" s="1"/>
  <c r="N99" i="35"/>
  <c r="M99" i="35"/>
  <c r="K99" i="35"/>
  <c r="J99" i="35"/>
  <c r="O97" i="35"/>
  <c r="L97" i="35"/>
  <c r="P97" i="35" s="1"/>
  <c r="O96" i="35"/>
  <c r="O99" i="35" s="1"/>
  <c r="L96" i="35"/>
  <c r="P96" i="35" s="1"/>
  <c r="O95" i="35"/>
  <c r="L95" i="35"/>
  <c r="L99" i="35" s="1"/>
  <c r="P94" i="35"/>
  <c r="P93" i="35"/>
  <c r="O93" i="35"/>
  <c r="N92" i="35"/>
  <c r="M92" i="35"/>
  <c r="J92" i="35"/>
  <c r="L91" i="35"/>
  <c r="P91" i="35" s="1"/>
  <c r="K91" i="35"/>
  <c r="K92" i="35" s="1"/>
  <c r="O90" i="35"/>
  <c r="O92" i="35" s="1"/>
  <c r="L90" i="35"/>
  <c r="L92" i="35" s="1"/>
  <c r="O88" i="35"/>
  <c r="N88" i="35"/>
  <c r="M88" i="35"/>
  <c r="K88" i="35"/>
  <c r="J88" i="35"/>
  <c r="P87" i="35"/>
  <c r="P88" i="35" s="1"/>
  <c r="L87" i="35"/>
  <c r="L88" i="35" s="1"/>
  <c r="N77" i="35"/>
  <c r="M77" i="35"/>
  <c r="K77" i="35"/>
  <c r="J77" i="35"/>
  <c r="L76" i="35"/>
  <c r="P76" i="35" s="1"/>
  <c r="L75" i="35"/>
  <c r="O74" i="35"/>
  <c r="O77" i="35" s="1"/>
  <c r="L74" i="35"/>
  <c r="P73" i="35"/>
  <c r="L73" i="35"/>
  <c r="P71" i="35"/>
  <c r="O70" i="35"/>
  <c r="N70" i="35"/>
  <c r="M70" i="35"/>
  <c r="K70" i="35"/>
  <c r="J70" i="35"/>
  <c r="P69" i="35"/>
  <c r="L69" i="35"/>
  <c r="P68" i="35"/>
  <c r="L68" i="35"/>
  <c r="P67" i="35"/>
  <c r="P66" i="35"/>
  <c r="O65" i="35"/>
  <c r="L65" i="35"/>
  <c r="L70" i="35" s="1"/>
  <c r="O63" i="35"/>
  <c r="N63" i="35"/>
  <c r="M63" i="35"/>
  <c r="K63" i="35"/>
  <c r="J63" i="35"/>
  <c r="P62" i="35"/>
  <c r="L61" i="35"/>
  <c r="P61" i="35" s="1"/>
  <c r="L60" i="35"/>
  <c r="P60" i="35" s="1"/>
  <c r="L59" i="35"/>
  <c r="P59" i="35" s="1"/>
  <c r="L58" i="35"/>
  <c r="P58" i="35" s="1"/>
  <c r="L57" i="35"/>
  <c r="O48" i="35"/>
  <c r="N48" i="35"/>
  <c r="M48" i="35"/>
  <c r="K48" i="35"/>
  <c r="J48" i="35"/>
  <c r="P47" i="35"/>
  <c r="L47" i="35"/>
  <c r="L48" i="35" s="1"/>
  <c r="P45" i="35"/>
  <c r="P43" i="35"/>
  <c r="P48" i="35" s="1"/>
  <c r="N42" i="35"/>
  <c r="M42" i="35"/>
  <c r="L42" i="35"/>
  <c r="K42" i="35"/>
  <c r="J42" i="35"/>
  <c r="O40" i="35"/>
  <c r="L40" i="35"/>
  <c r="P40" i="35" s="1"/>
  <c r="O39" i="35"/>
  <c r="O42" i="35" s="1"/>
  <c r="L39" i="35"/>
  <c r="P39" i="35" s="1"/>
  <c r="P42" i="35" s="1"/>
  <c r="O38" i="35"/>
  <c r="N38" i="35"/>
  <c r="M38" i="35"/>
  <c r="K38" i="35"/>
  <c r="J38" i="35"/>
  <c r="P37" i="35"/>
  <c r="P38" i="35" s="1"/>
  <c r="L37" i="35"/>
  <c r="L38" i="35" s="1"/>
  <c r="N28" i="35"/>
  <c r="M28" i="35"/>
  <c r="L28" i="35"/>
  <c r="K28" i="35"/>
  <c r="J28" i="35"/>
  <c r="O26" i="35"/>
  <c r="L26" i="35"/>
  <c r="P26" i="35" s="1"/>
  <c r="O25" i="35"/>
  <c r="O28" i="35" s="1"/>
  <c r="L25" i="35"/>
  <c r="P25" i="35" s="1"/>
  <c r="P28" i="35" s="1"/>
  <c r="O24" i="35"/>
  <c r="N24" i="35"/>
  <c r="M24" i="35"/>
  <c r="L24" i="35"/>
  <c r="K24" i="35"/>
  <c r="J24" i="35"/>
  <c r="P23" i="35"/>
  <c r="P24" i="35" s="1"/>
  <c r="O23" i="35"/>
  <c r="N22" i="35"/>
  <c r="M22" i="35"/>
  <c r="K22" i="35"/>
  <c r="J22" i="35"/>
  <c r="O21" i="35"/>
  <c r="L21" i="35"/>
  <c r="O20" i="35"/>
  <c r="L20" i="35"/>
  <c r="L22" i="35" s="1"/>
  <c r="O19" i="35"/>
  <c r="N19" i="35"/>
  <c r="M19" i="35"/>
  <c r="K19" i="35"/>
  <c r="K161" i="35" s="1"/>
  <c r="J19" i="35"/>
  <c r="P18" i="35"/>
  <c r="P19" i="35" s="1"/>
  <c r="L18" i="35"/>
  <c r="L19" i="35" s="1"/>
  <c r="P17" i="35"/>
  <c r="O17" i="35"/>
  <c r="N17" i="35"/>
  <c r="M17" i="35"/>
  <c r="L17" i="35"/>
  <c r="K17" i="35"/>
  <c r="J17" i="35"/>
  <c r="P16" i="35"/>
  <c r="M15" i="35"/>
  <c r="K15" i="35"/>
  <c r="J15" i="35"/>
  <c r="L14" i="35"/>
  <c r="P14" i="35" s="1"/>
  <c r="L13" i="35"/>
  <c r="P13" i="35" s="1"/>
  <c r="O11" i="35"/>
  <c r="O15" i="35" s="1"/>
  <c r="L11" i="35"/>
  <c r="P10" i="35"/>
  <c r="P9" i="35"/>
  <c r="N9" i="35"/>
  <c r="N15" i="35" s="1"/>
  <c r="N161" i="35" s="1"/>
  <c r="P15" i="35" l="1"/>
  <c r="P20" i="35"/>
  <c r="P65" i="35"/>
  <c r="P70" i="35" s="1"/>
  <c r="P151" i="35"/>
  <c r="P11" i="35"/>
  <c r="J161" i="35"/>
  <c r="L15" i="35"/>
  <c r="M161" i="35"/>
  <c r="O22" i="35"/>
  <c r="O161" i="35" s="1"/>
  <c r="P21" i="35"/>
  <c r="L63" i="35"/>
  <c r="P57" i="35"/>
  <c r="P63" i="35" s="1"/>
  <c r="P74" i="35"/>
  <c r="P75" i="35"/>
  <c r="P77" i="35" s="1"/>
  <c r="L77" i="35"/>
  <c r="P90" i="35"/>
  <c r="P92" i="35" s="1"/>
  <c r="P95" i="35"/>
  <c r="P99" i="35" s="1"/>
  <c r="P108" i="35"/>
  <c r="P118" i="35" s="1"/>
  <c r="L120" i="35"/>
  <c r="P139" i="35"/>
  <c r="P140" i="35" s="1"/>
  <c r="P144" i="35"/>
  <c r="L181" i="34"/>
  <c r="J181" i="34"/>
  <c r="K180" i="34"/>
  <c r="M180" i="34" s="1"/>
  <c r="M181" i="34" s="1"/>
  <c r="K163" i="34"/>
  <c r="M163" i="34" s="1"/>
  <c r="K162" i="34"/>
  <c r="M162" i="34" s="1"/>
  <c r="K161" i="34"/>
  <c r="M161" i="34" s="1"/>
  <c r="K160" i="34"/>
  <c r="M160" i="34" s="1"/>
  <c r="K159" i="34"/>
  <c r="M159" i="34" s="1"/>
  <c r="M164" i="34" s="1"/>
  <c r="L158" i="34"/>
  <c r="J158" i="34"/>
  <c r="K156" i="34"/>
  <c r="K158" i="34" s="1"/>
  <c r="M154" i="34"/>
  <c r="K154" i="34"/>
  <c r="M153" i="34"/>
  <c r="K153" i="34"/>
  <c r="M152" i="34"/>
  <c r="K152" i="34"/>
  <c r="M151" i="34"/>
  <c r="K151" i="34"/>
  <c r="K150" i="34"/>
  <c r="L150" i="34" s="1"/>
  <c r="K149" i="34"/>
  <c r="M149" i="34" s="1"/>
  <c r="L148" i="34"/>
  <c r="K148" i="34"/>
  <c r="M148" i="34" s="1"/>
  <c r="M147" i="34"/>
  <c r="K147" i="34"/>
  <c r="M146" i="34"/>
  <c r="K146" i="34"/>
  <c r="M145" i="34"/>
  <c r="L143" i="34"/>
  <c r="K143" i="34"/>
  <c r="M143" i="34" s="1"/>
  <c r="L142" i="34"/>
  <c r="K142" i="34"/>
  <c r="M142" i="34" s="1"/>
  <c r="M144" i="34" s="1"/>
  <c r="K132" i="34"/>
  <c r="M132" i="34" s="1"/>
  <c r="K131" i="34"/>
  <c r="M131" i="34" s="1"/>
  <c r="K130" i="34"/>
  <c r="M130" i="34" s="1"/>
  <c r="K129" i="34"/>
  <c r="M129" i="34" s="1"/>
  <c r="K128" i="34"/>
  <c r="M128" i="34" s="1"/>
  <c r="K127" i="34"/>
  <c r="M127" i="34" s="1"/>
  <c r="K126" i="34"/>
  <c r="M126" i="34" s="1"/>
  <c r="K125" i="34"/>
  <c r="M125" i="34" s="1"/>
  <c r="K124" i="34"/>
  <c r="M124" i="34" s="1"/>
  <c r="M122" i="34"/>
  <c r="M123" i="34" s="1"/>
  <c r="K122" i="34"/>
  <c r="L120" i="34"/>
  <c r="K120" i="34"/>
  <c r="M120" i="34" s="1"/>
  <c r="L119" i="34"/>
  <c r="K119" i="34"/>
  <c r="M119" i="34" s="1"/>
  <c r="K118" i="34"/>
  <c r="M118" i="34" s="1"/>
  <c r="K117" i="34"/>
  <c r="M117" i="34" s="1"/>
  <c r="K116" i="34"/>
  <c r="M116" i="34" s="1"/>
  <c r="K115" i="34"/>
  <c r="M115" i="34" s="1"/>
  <c r="K114" i="34"/>
  <c r="M114" i="34" s="1"/>
  <c r="K113" i="34"/>
  <c r="M113" i="34" s="1"/>
  <c r="K112" i="34"/>
  <c r="M112" i="34" s="1"/>
  <c r="K111" i="34"/>
  <c r="M111" i="34" s="1"/>
  <c r="L110" i="34"/>
  <c r="K110" i="34"/>
  <c r="M110" i="34" s="1"/>
  <c r="M109" i="34"/>
  <c r="M121" i="34" s="1"/>
  <c r="K109" i="34"/>
  <c r="L98" i="34"/>
  <c r="K98" i="34"/>
  <c r="M98" i="34" s="1"/>
  <c r="L97" i="34"/>
  <c r="K97" i="34"/>
  <c r="M97" i="34" s="1"/>
  <c r="L96" i="34"/>
  <c r="K96" i="34"/>
  <c r="M96" i="34" s="1"/>
  <c r="M95" i="34"/>
  <c r="K95" i="34"/>
  <c r="M94" i="34"/>
  <c r="M100" i="34" s="1"/>
  <c r="K94" i="34"/>
  <c r="K91" i="34"/>
  <c r="M91" i="34" s="1"/>
  <c r="L90" i="34"/>
  <c r="K90" i="34"/>
  <c r="M90" i="34" s="1"/>
  <c r="M92" i="34" s="1"/>
  <c r="K87" i="34"/>
  <c r="M87" i="34" s="1"/>
  <c r="M88" i="34" s="1"/>
  <c r="M76" i="34"/>
  <c r="K76" i="34"/>
  <c r="M75" i="34"/>
  <c r="K75" i="34"/>
  <c r="M74" i="34"/>
  <c r="K74" i="34"/>
  <c r="L73" i="34"/>
  <c r="K71" i="34"/>
  <c r="M71" i="34" s="1"/>
  <c r="M77" i="34" s="1"/>
  <c r="M69" i="34"/>
  <c r="K69" i="34"/>
  <c r="M68" i="34"/>
  <c r="K68" i="34"/>
  <c r="L67" i="34"/>
  <c r="K67" i="34"/>
  <c r="M67" i="34" s="1"/>
  <c r="L66" i="34"/>
  <c r="K66" i="34"/>
  <c r="M66" i="34" s="1"/>
  <c r="M65" i="34"/>
  <c r="M70" i="34" s="1"/>
  <c r="K65" i="34"/>
  <c r="K61" i="34"/>
  <c r="M61" i="34" s="1"/>
  <c r="K60" i="34"/>
  <c r="M60" i="34" s="1"/>
  <c r="K59" i="34"/>
  <c r="M59" i="34" s="1"/>
  <c r="K58" i="34"/>
  <c r="M58" i="34" s="1"/>
  <c r="K57" i="34"/>
  <c r="M57" i="34" s="1"/>
  <c r="M63" i="34" s="1"/>
  <c r="M47" i="34"/>
  <c r="K47" i="34"/>
  <c r="L45" i="34"/>
  <c r="K45" i="34"/>
  <c r="M45" i="34" s="1"/>
  <c r="K43" i="34"/>
  <c r="M43" i="34" s="1"/>
  <c r="M40" i="34"/>
  <c r="K40" i="34"/>
  <c r="M39" i="34"/>
  <c r="M42" i="34" s="1"/>
  <c r="K39" i="34"/>
  <c r="K37" i="34"/>
  <c r="M37" i="34" s="1"/>
  <c r="M38" i="34" s="1"/>
  <c r="M26" i="34"/>
  <c r="K26" i="34"/>
  <c r="M25" i="34"/>
  <c r="M28" i="34" s="1"/>
  <c r="K25" i="34"/>
  <c r="K23" i="34"/>
  <c r="M23" i="34" s="1"/>
  <c r="M24" i="34" s="1"/>
  <c r="M21" i="34"/>
  <c r="M22" i="34" s="1"/>
  <c r="K21" i="34"/>
  <c r="M20" i="34"/>
  <c r="K20" i="34"/>
  <c r="K18" i="34"/>
  <c r="M18" i="34" s="1"/>
  <c r="M19" i="34" s="1"/>
  <c r="M16" i="34"/>
  <c r="M17" i="34" s="1"/>
  <c r="K16" i="34"/>
  <c r="K14" i="34"/>
  <c r="M14" i="34" s="1"/>
  <c r="K13" i="34"/>
  <c r="M13" i="34" s="1"/>
  <c r="L12" i="34"/>
  <c r="K12" i="34"/>
  <c r="M12" i="34" s="1"/>
  <c r="M11" i="34"/>
  <c r="K11" i="34"/>
  <c r="M10" i="34"/>
  <c r="K10" i="34"/>
  <c r="M9" i="34"/>
  <c r="K9" i="34"/>
  <c r="P22" i="35" l="1"/>
  <c r="P161" i="35" s="1"/>
  <c r="L161" i="35"/>
  <c r="M15" i="34"/>
  <c r="M48" i="34"/>
  <c r="M133" i="34"/>
  <c r="M150" i="34"/>
  <c r="M155" i="34" s="1"/>
  <c r="M156" i="34"/>
  <c r="M158" i="34" s="1"/>
  <c r="M165" i="34" l="1"/>
  <c r="L177" i="33" l="1"/>
  <c r="J177" i="33"/>
  <c r="P176" i="33"/>
  <c r="P177" i="33" s="1"/>
  <c r="N160" i="33"/>
  <c r="M160" i="33"/>
  <c r="L160" i="33"/>
  <c r="K160" i="33"/>
  <c r="J160" i="33"/>
  <c r="P159" i="33"/>
  <c r="P158" i="33"/>
  <c r="O157" i="33"/>
  <c r="P157" i="33" s="1"/>
  <c r="P156" i="33"/>
  <c r="P155" i="33"/>
  <c r="P160" i="33" s="1"/>
  <c r="O155" i="33"/>
  <c r="O160" i="33" s="1"/>
  <c r="N154" i="33"/>
  <c r="M154" i="33"/>
  <c r="L154" i="33"/>
  <c r="K154" i="33"/>
  <c r="J154" i="33"/>
  <c r="O152" i="33"/>
  <c r="O154" i="33" s="1"/>
  <c r="L152" i="33"/>
  <c r="P152" i="33" s="1"/>
  <c r="P154" i="33" s="1"/>
  <c r="N151" i="33"/>
  <c r="M151" i="33"/>
  <c r="K151" i="33"/>
  <c r="J151" i="33"/>
  <c r="O150" i="33"/>
  <c r="L150" i="33"/>
  <c r="P150" i="33" s="1"/>
  <c r="O148" i="33"/>
  <c r="L148" i="33"/>
  <c r="P148" i="33" s="1"/>
  <c r="O147" i="33"/>
  <c r="L147" i="33"/>
  <c r="P147" i="33" s="1"/>
  <c r="O146" i="33"/>
  <c r="L146" i="33"/>
  <c r="P146" i="33" s="1"/>
  <c r="P145" i="33"/>
  <c r="O144" i="33"/>
  <c r="L144" i="33"/>
  <c r="L151" i="33" s="1"/>
  <c r="O143" i="33"/>
  <c r="O151" i="33" s="1"/>
  <c r="L143" i="33"/>
  <c r="P143" i="33" s="1"/>
  <c r="P141" i="33"/>
  <c r="O140" i="33"/>
  <c r="N140" i="33"/>
  <c r="M140" i="33"/>
  <c r="K140" i="33"/>
  <c r="J140" i="33"/>
  <c r="O139" i="33"/>
  <c r="L139" i="33"/>
  <c r="L140" i="33" s="1"/>
  <c r="O130" i="33"/>
  <c r="N130" i="33"/>
  <c r="M130" i="33"/>
  <c r="K130" i="33"/>
  <c r="J130" i="33"/>
  <c r="P129" i="33"/>
  <c r="L129" i="33"/>
  <c r="P128" i="33"/>
  <c r="L128" i="33"/>
  <c r="P127" i="33"/>
  <c r="L127" i="33"/>
  <c r="P126" i="33"/>
  <c r="L126" i="33"/>
  <c r="P125" i="33"/>
  <c r="L125" i="33"/>
  <c r="P124" i="33"/>
  <c r="L124" i="33"/>
  <c r="P123" i="33"/>
  <c r="L123" i="33"/>
  <c r="P122" i="33"/>
  <c r="L122" i="33"/>
  <c r="P121" i="33"/>
  <c r="P130" i="33" s="1"/>
  <c r="L121" i="33"/>
  <c r="L130" i="33" s="1"/>
  <c r="O120" i="33"/>
  <c r="N120" i="33"/>
  <c r="M120" i="33"/>
  <c r="K120" i="33"/>
  <c r="J120" i="33"/>
  <c r="L119" i="33"/>
  <c r="P119" i="33" s="1"/>
  <c r="P120" i="33" s="1"/>
  <c r="N118" i="33"/>
  <c r="M118" i="33"/>
  <c r="K118" i="33"/>
  <c r="J118" i="33"/>
  <c r="O115" i="33"/>
  <c r="L115" i="33"/>
  <c r="P115" i="33" s="1"/>
  <c r="O114" i="33"/>
  <c r="L114" i="33"/>
  <c r="P114" i="33" s="1"/>
  <c r="O113" i="33"/>
  <c r="L113" i="33"/>
  <c r="P113" i="33" s="1"/>
  <c r="O112" i="33"/>
  <c r="O118" i="33" s="1"/>
  <c r="L112" i="33"/>
  <c r="P112" i="33" s="1"/>
  <c r="P111" i="33"/>
  <c r="L111" i="33"/>
  <c r="P109" i="33"/>
  <c r="L109" i="33"/>
  <c r="O108" i="33"/>
  <c r="L108" i="33"/>
  <c r="L118" i="33" s="1"/>
  <c r="N99" i="33"/>
  <c r="M99" i="33"/>
  <c r="K99" i="33"/>
  <c r="J99" i="33"/>
  <c r="O97" i="33"/>
  <c r="L97" i="33"/>
  <c r="P97" i="33" s="1"/>
  <c r="O96" i="33"/>
  <c r="O99" i="33" s="1"/>
  <c r="L96" i="33"/>
  <c r="P96" i="33" s="1"/>
  <c r="O95" i="33"/>
  <c r="L95" i="33"/>
  <c r="L99" i="33" s="1"/>
  <c r="P94" i="33"/>
  <c r="P93" i="33"/>
  <c r="O93" i="33"/>
  <c r="N92" i="33"/>
  <c r="M92" i="33"/>
  <c r="J92" i="33"/>
  <c r="L91" i="33"/>
  <c r="P91" i="33" s="1"/>
  <c r="K91" i="33"/>
  <c r="K92" i="33" s="1"/>
  <c r="O90" i="33"/>
  <c r="O92" i="33" s="1"/>
  <c r="L90" i="33"/>
  <c r="L92" i="33" s="1"/>
  <c r="O88" i="33"/>
  <c r="N88" i="33"/>
  <c r="M88" i="33"/>
  <c r="K88" i="33"/>
  <c r="J88" i="33"/>
  <c r="P87" i="33"/>
  <c r="P88" i="33" s="1"/>
  <c r="L87" i="33"/>
  <c r="L88" i="33" s="1"/>
  <c r="N77" i="33"/>
  <c r="M77" i="33"/>
  <c r="K77" i="33"/>
  <c r="J77" i="33"/>
  <c r="L76" i="33"/>
  <c r="P76" i="33" s="1"/>
  <c r="L75" i="33"/>
  <c r="O74" i="33"/>
  <c r="O77" i="33" s="1"/>
  <c r="L74" i="33"/>
  <c r="P74" i="33" s="1"/>
  <c r="P73" i="33"/>
  <c r="L73" i="33"/>
  <c r="P71" i="33"/>
  <c r="O70" i="33"/>
  <c r="N70" i="33"/>
  <c r="M70" i="33"/>
  <c r="K70" i="33"/>
  <c r="J70" i="33"/>
  <c r="P69" i="33"/>
  <c r="L69" i="33"/>
  <c r="P68" i="33"/>
  <c r="L68" i="33"/>
  <c r="P67" i="33"/>
  <c r="P66" i="33"/>
  <c r="O65" i="33"/>
  <c r="L65" i="33"/>
  <c r="L70" i="33" s="1"/>
  <c r="O63" i="33"/>
  <c r="N63" i="33"/>
  <c r="M63" i="33"/>
  <c r="K63" i="33"/>
  <c r="J63" i="33"/>
  <c r="P62" i="33"/>
  <c r="L61" i="33"/>
  <c r="P61" i="33" s="1"/>
  <c r="L60" i="33"/>
  <c r="P60" i="33" s="1"/>
  <c r="L59" i="33"/>
  <c r="P59" i="33" s="1"/>
  <c r="L58" i="33"/>
  <c r="P58" i="33" s="1"/>
  <c r="L57" i="33"/>
  <c r="O48" i="33"/>
  <c r="N48" i="33"/>
  <c r="M48" i="33"/>
  <c r="K48" i="33"/>
  <c r="J48" i="33"/>
  <c r="P47" i="33"/>
  <c r="L47" i="33"/>
  <c r="L48" i="33" s="1"/>
  <c r="P45" i="33"/>
  <c r="P43" i="33"/>
  <c r="N42" i="33"/>
  <c r="M42" i="33"/>
  <c r="K42" i="33"/>
  <c r="J42" i="33"/>
  <c r="O40" i="33"/>
  <c r="L40" i="33"/>
  <c r="O39" i="33"/>
  <c r="L39" i="33"/>
  <c r="L42" i="33" s="1"/>
  <c r="O38" i="33"/>
  <c r="N38" i="33"/>
  <c r="M38" i="33"/>
  <c r="K38" i="33"/>
  <c r="J38" i="33"/>
  <c r="P37" i="33"/>
  <c r="P38" i="33" s="1"/>
  <c r="L37" i="33"/>
  <c r="L38" i="33" s="1"/>
  <c r="N28" i="33"/>
  <c r="M28" i="33"/>
  <c r="K28" i="33"/>
  <c r="J28" i="33"/>
  <c r="O26" i="33"/>
  <c r="L26" i="33"/>
  <c r="O25" i="33"/>
  <c r="L25" i="33"/>
  <c r="L28" i="33" s="1"/>
  <c r="O24" i="33"/>
  <c r="N24" i="33"/>
  <c r="M24" i="33"/>
  <c r="L24" i="33"/>
  <c r="K24" i="33"/>
  <c r="J24" i="33"/>
  <c r="P23" i="33"/>
  <c r="P24" i="33" s="1"/>
  <c r="O23" i="33"/>
  <c r="N22" i="33"/>
  <c r="M22" i="33"/>
  <c r="L22" i="33"/>
  <c r="K22" i="33"/>
  <c r="J22" i="33"/>
  <c r="O21" i="33"/>
  <c r="L21" i="33"/>
  <c r="P21" i="33" s="1"/>
  <c r="O20" i="33"/>
  <c r="O22" i="33" s="1"/>
  <c r="L20" i="33"/>
  <c r="P20" i="33" s="1"/>
  <c r="P22" i="33" s="1"/>
  <c r="O19" i="33"/>
  <c r="N19" i="33"/>
  <c r="M19" i="33"/>
  <c r="K19" i="33"/>
  <c r="J19" i="33"/>
  <c r="P18" i="33"/>
  <c r="P19" i="33" s="1"/>
  <c r="L18" i="33"/>
  <c r="L19" i="33" s="1"/>
  <c r="P17" i="33"/>
  <c r="O17" i="33"/>
  <c r="N17" i="33"/>
  <c r="M17" i="33"/>
  <c r="L17" i="33"/>
  <c r="K17" i="33"/>
  <c r="J17" i="33"/>
  <c r="O15" i="33"/>
  <c r="M15" i="33"/>
  <c r="K15" i="33"/>
  <c r="K161" i="33" s="1"/>
  <c r="J15" i="33"/>
  <c r="P14" i="33"/>
  <c r="L14" i="33"/>
  <c r="P13" i="33"/>
  <c r="L13" i="33"/>
  <c r="O12" i="33"/>
  <c r="L12" i="33"/>
  <c r="P12" i="33" s="1"/>
  <c r="O11" i="33"/>
  <c r="L11" i="33"/>
  <c r="L15" i="33" s="1"/>
  <c r="P10" i="33"/>
  <c r="P9" i="33"/>
  <c r="N9" i="33"/>
  <c r="N15" i="33" s="1"/>
  <c r="P25" i="33" l="1"/>
  <c r="P39" i="33"/>
  <c r="L63" i="33"/>
  <c r="L161" i="33" s="1"/>
  <c r="P57" i="33"/>
  <c r="P63" i="33" s="1"/>
  <c r="P75" i="33"/>
  <c r="P77" i="33" s="1"/>
  <c r="L77" i="33"/>
  <c r="N161" i="33"/>
  <c r="J161" i="33"/>
  <c r="M161" i="33"/>
  <c r="O28" i="33"/>
  <c r="O161" i="33" s="1"/>
  <c r="P26" i="33"/>
  <c r="O42" i="33"/>
  <c r="P40" i="33"/>
  <c r="P48" i="33"/>
  <c r="P65" i="33"/>
  <c r="P70" i="33" s="1"/>
  <c r="P99" i="33"/>
  <c r="P90" i="33"/>
  <c r="P92" i="33" s="1"/>
  <c r="P95" i="33"/>
  <c r="P108" i="33"/>
  <c r="P118" i="33" s="1"/>
  <c r="L120" i="33"/>
  <c r="P139" i="33"/>
  <c r="P140" i="33" s="1"/>
  <c r="P144" i="33"/>
  <c r="P151" i="33" s="1"/>
  <c r="P11" i="33"/>
  <c r="P15" i="33" s="1"/>
  <c r="P28" i="33" l="1"/>
  <c r="P161" i="33" s="1"/>
  <c r="P42" i="33"/>
  <c r="K262" i="16" l="1"/>
  <c r="K263" i="16" s="1"/>
  <c r="K246" i="16"/>
  <c r="K245" i="16"/>
  <c r="J151" i="31"/>
  <c r="N151" i="31"/>
  <c r="O148" i="31"/>
  <c r="L177" i="31"/>
  <c r="J177" i="31"/>
  <c r="P176" i="31"/>
  <c r="P177" i="31" s="1"/>
  <c r="N160" i="31"/>
  <c r="M160" i="31"/>
  <c r="L160" i="31"/>
  <c r="K160" i="31"/>
  <c r="J160" i="31"/>
  <c r="P159" i="31"/>
  <c r="P158" i="31"/>
  <c r="P157" i="31"/>
  <c r="O157" i="31"/>
  <c r="P156" i="31"/>
  <c r="O155" i="31"/>
  <c r="P155" i="31" s="1"/>
  <c r="O154" i="31"/>
  <c r="N154" i="31"/>
  <c r="M154" i="31"/>
  <c r="K154" i="31"/>
  <c r="J154" i="31"/>
  <c r="O152" i="31"/>
  <c r="L152" i="31"/>
  <c r="L154" i="31" s="1"/>
  <c r="M151" i="31"/>
  <c r="K151" i="31"/>
  <c r="O150" i="31"/>
  <c r="L150" i="31"/>
  <c r="P150" i="31" s="1"/>
  <c r="L148" i="31"/>
  <c r="P148" i="31" s="1"/>
  <c r="O147" i="31"/>
  <c r="L147" i="31"/>
  <c r="O146" i="31"/>
  <c r="L146" i="31"/>
  <c r="P145" i="31"/>
  <c r="O144" i="31"/>
  <c r="L144" i="31"/>
  <c r="P144" i="31" s="1"/>
  <c r="O143" i="31"/>
  <c r="O151" i="31" s="1"/>
  <c r="L143" i="31"/>
  <c r="L151" i="31" s="1"/>
  <c r="P141" i="31"/>
  <c r="N140" i="31"/>
  <c r="M140" i="31"/>
  <c r="K140" i="31"/>
  <c r="J140" i="31"/>
  <c r="O139" i="31"/>
  <c r="O140" i="31" s="1"/>
  <c r="L139" i="31"/>
  <c r="P139" i="31" s="1"/>
  <c r="P140" i="31" s="1"/>
  <c r="O130" i="31"/>
  <c r="N130" i="31"/>
  <c r="M130" i="31"/>
  <c r="K130" i="31"/>
  <c r="J130" i="31"/>
  <c r="L129" i="31"/>
  <c r="P129" i="31" s="1"/>
  <c r="L128" i="31"/>
  <c r="P128" i="31" s="1"/>
  <c r="L127" i="31"/>
  <c r="P127" i="31" s="1"/>
  <c r="L126" i="31"/>
  <c r="P126" i="31" s="1"/>
  <c r="L125" i="31"/>
  <c r="P125" i="31" s="1"/>
  <c r="L124" i="31"/>
  <c r="P124" i="31" s="1"/>
  <c r="L123" i="31"/>
  <c r="P123" i="31" s="1"/>
  <c r="L122" i="31"/>
  <c r="P122" i="31" s="1"/>
  <c r="L121" i="31"/>
  <c r="L130" i="31" s="1"/>
  <c r="O120" i="31"/>
  <c r="N120" i="31"/>
  <c r="M120" i="31"/>
  <c r="K120" i="31"/>
  <c r="J120" i="31"/>
  <c r="P119" i="31"/>
  <c r="P120" i="31" s="1"/>
  <c r="L119" i="31"/>
  <c r="L120" i="31" s="1"/>
  <c r="N118" i="31"/>
  <c r="M118" i="31"/>
  <c r="K118" i="31"/>
  <c r="J118" i="31"/>
  <c r="O115" i="31"/>
  <c r="L115" i="31"/>
  <c r="O114" i="31"/>
  <c r="L114" i="31"/>
  <c r="O113" i="31"/>
  <c r="L113" i="31"/>
  <c r="O112" i="31"/>
  <c r="L112" i="31"/>
  <c r="L111" i="31"/>
  <c r="P111" i="31" s="1"/>
  <c r="L109" i="31"/>
  <c r="O108" i="31"/>
  <c r="O118" i="31" s="1"/>
  <c r="L108" i="31"/>
  <c r="N99" i="31"/>
  <c r="M99" i="31"/>
  <c r="K99" i="31"/>
  <c r="J99" i="31"/>
  <c r="O97" i="31"/>
  <c r="L97" i="31"/>
  <c r="O96" i="31"/>
  <c r="L96" i="31"/>
  <c r="O95" i="31"/>
  <c r="L95" i="31"/>
  <c r="P94" i="31"/>
  <c r="O93" i="31"/>
  <c r="N92" i="31"/>
  <c r="M92" i="31"/>
  <c r="J92" i="31"/>
  <c r="K91" i="31"/>
  <c r="K92" i="31" s="1"/>
  <c r="O90" i="31"/>
  <c r="O92" i="31" s="1"/>
  <c r="L90" i="31"/>
  <c r="O88" i="31"/>
  <c r="N88" i="31"/>
  <c r="M88" i="31"/>
  <c r="K88" i="31"/>
  <c r="J88" i="31"/>
  <c r="L87" i="31"/>
  <c r="L88" i="31" s="1"/>
  <c r="O77" i="31"/>
  <c r="N77" i="31"/>
  <c r="M77" i="31"/>
  <c r="K77" i="31"/>
  <c r="J77" i="31"/>
  <c r="L76" i="31"/>
  <c r="P76" i="31" s="1"/>
  <c r="L75" i="31"/>
  <c r="P75" i="31" s="1"/>
  <c r="O74" i="31"/>
  <c r="L74" i="31"/>
  <c r="P74" i="31" s="1"/>
  <c r="L73" i="31"/>
  <c r="P71" i="31"/>
  <c r="N70" i="31"/>
  <c r="M70" i="31"/>
  <c r="K70" i="31"/>
  <c r="J70" i="31"/>
  <c r="L69" i="31"/>
  <c r="P69" i="31" s="1"/>
  <c r="L68" i="31"/>
  <c r="P67" i="31"/>
  <c r="P66" i="31"/>
  <c r="O65" i="31"/>
  <c r="O70" i="31" s="1"/>
  <c r="L65" i="31"/>
  <c r="P65" i="31" s="1"/>
  <c r="O63" i="31"/>
  <c r="N63" i="31"/>
  <c r="M63" i="31"/>
  <c r="L63" i="31"/>
  <c r="K63" i="31"/>
  <c r="J63" i="31"/>
  <c r="P62" i="31"/>
  <c r="P61" i="31"/>
  <c r="L61" i="31"/>
  <c r="P60" i="31"/>
  <c r="L60" i="31"/>
  <c r="P59" i="31"/>
  <c r="L59" i="31"/>
  <c r="P58" i="31"/>
  <c r="L58" i="31"/>
  <c r="P57" i="31"/>
  <c r="P63" i="31" s="1"/>
  <c r="L57" i="31"/>
  <c r="O48" i="31"/>
  <c r="N48" i="31"/>
  <c r="M48" i="31"/>
  <c r="K48" i="31"/>
  <c r="J48" i="31"/>
  <c r="L47" i="31"/>
  <c r="L48" i="31" s="1"/>
  <c r="P45" i="31"/>
  <c r="P43" i="31"/>
  <c r="N42" i="31"/>
  <c r="M42" i="31"/>
  <c r="K42" i="31"/>
  <c r="J42" i="31"/>
  <c r="O40" i="31"/>
  <c r="L40" i="31"/>
  <c r="O39" i="31"/>
  <c r="O42" i="31" s="1"/>
  <c r="L39" i="31"/>
  <c r="L42" i="31" s="1"/>
  <c r="O38" i="31"/>
  <c r="N38" i="31"/>
  <c r="M38" i="31"/>
  <c r="K38" i="31"/>
  <c r="J38" i="31"/>
  <c r="L37" i="31"/>
  <c r="L38" i="31" s="1"/>
  <c r="N28" i="31"/>
  <c r="M28" i="31"/>
  <c r="K28" i="31"/>
  <c r="J28" i="31"/>
  <c r="O26" i="31"/>
  <c r="L26" i="31"/>
  <c r="O25" i="31"/>
  <c r="O28" i="31" s="1"/>
  <c r="L25" i="31"/>
  <c r="L28" i="31" s="1"/>
  <c r="N24" i="31"/>
  <c r="M24" i="31"/>
  <c r="L24" i="31"/>
  <c r="K24" i="31"/>
  <c r="J24" i="31"/>
  <c r="O23" i="31"/>
  <c r="O24" i="31" s="1"/>
  <c r="N22" i="31"/>
  <c r="M22" i="31"/>
  <c r="K22" i="31"/>
  <c r="J22" i="31"/>
  <c r="O21" i="31"/>
  <c r="L21" i="31"/>
  <c r="O20" i="31"/>
  <c r="O22" i="31" s="1"/>
  <c r="L20" i="31"/>
  <c r="L22" i="31" s="1"/>
  <c r="O19" i="31"/>
  <c r="N19" i="31"/>
  <c r="M19" i="31"/>
  <c r="K19" i="31"/>
  <c r="J19" i="31"/>
  <c r="L18" i="31"/>
  <c r="L19" i="31" s="1"/>
  <c r="O17" i="31"/>
  <c r="N17" i="31"/>
  <c r="M17" i="31"/>
  <c r="L17" i="31"/>
  <c r="K17" i="31"/>
  <c r="J17" i="31"/>
  <c r="P16" i="31"/>
  <c r="P17" i="31" s="1"/>
  <c r="O16" i="31"/>
  <c r="M15" i="31"/>
  <c r="K15" i="31"/>
  <c r="K161" i="31" s="1"/>
  <c r="J15" i="31"/>
  <c r="J161" i="31" s="1"/>
  <c r="L14" i="31"/>
  <c r="P14" i="31" s="1"/>
  <c r="L13" i="31"/>
  <c r="P13" i="31" s="1"/>
  <c r="O12" i="31"/>
  <c r="L12" i="31"/>
  <c r="O11" i="31"/>
  <c r="O15" i="31" s="1"/>
  <c r="L11" i="31"/>
  <c r="P10" i="31"/>
  <c r="P9" i="31"/>
  <c r="N9" i="31"/>
  <c r="N15" i="31" s="1"/>
  <c r="N161" i="31" s="1"/>
  <c r="N118" i="29"/>
  <c r="K118" i="29"/>
  <c r="J118" i="29"/>
  <c r="L177" i="29"/>
  <c r="J177" i="29"/>
  <c r="P176" i="29"/>
  <c r="P177" i="29" s="1"/>
  <c r="N160" i="29"/>
  <c r="M160" i="29"/>
  <c r="L160" i="29"/>
  <c r="K160" i="29"/>
  <c r="J160" i="29"/>
  <c r="P159" i="29"/>
  <c r="P158" i="29"/>
  <c r="O157" i="29"/>
  <c r="P157" i="29" s="1"/>
  <c r="P156" i="29"/>
  <c r="O155" i="29"/>
  <c r="P155" i="29" s="1"/>
  <c r="P160" i="29" s="1"/>
  <c r="N154" i="29"/>
  <c r="M154" i="29"/>
  <c r="K154" i="29"/>
  <c r="J154" i="29"/>
  <c r="O152" i="29"/>
  <c r="O154" i="29" s="1"/>
  <c r="L152" i="29"/>
  <c r="L154" i="29" s="1"/>
  <c r="N151" i="29"/>
  <c r="M151" i="29"/>
  <c r="K151" i="29"/>
  <c r="J151" i="29"/>
  <c r="O150" i="29"/>
  <c r="L150" i="29"/>
  <c r="P150" i="29" s="1"/>
  <c r="L148" i="29"/>
  <c r="P148" i="29" s="1"/>
  <c r="O147" i="29"/>
  <c r="L147" i="29"/>
  <c r="O146" i="29"/>
  <c r="L146" i="29"/>
  <c r="P145" i="29"/>
  <c r="O144" i="29"/>
  <c r="L144" i="29"/>
  <c r="P144" i="29" s="1"/>
  <c r="O143" i="29"/>
  <c r="L143" i="29"/>
  <c r="L151" i="29" s="1"/>
  <c r="P141" i="29"/>
  <c r="N140" i="29"/>
  <c r="M140" i="29"/>
  <c r="K140" i="29"/>
  <c r="J140" i="29"/>
  <c r="O139" i="29"/>
  <c r="O140" i="29" s="1"/>
  <c r="L139" i="29"/>
  <c r="P139" i="29" s="1"/>
  <c r="P140" i="29" s="1"/>
  <c r="O130" i="29"/>
  <c r="N130" i="29"/>
  <c r="M130" i="29"/>
  <c r="K130" i="29"/>
  <c r="J130" i="29"/>
  <c r="L129" i="29"/>
  <c r="P129" i="29" s="1"/>
  <c r="L128" i="29"/>
  <c r="P128" i="29" s="1"/>
  <c r="L127" i="29"/>
  <c r="P127" i="29" s="1"/>
  <c r="L126" i="29"/>
  <c r="P126" i="29" s="1"/>
  <c r="L125" i="29"/>
  <c r="P125" i="29" s="1"/>
  <c r="L124" i="29"/>
  <c r="P124" i="29" s="1"/>
  <c r="L123" i="29"/>
  <c r="P123" i="29" s="1"/>
  <c r="L122" i="29"/>
  <c r="P122" i="29" s="1"/>
  <c r="L121" i="29"/>
  <c r="L130" i="29" s="1"/>
  <c r="O120" i="29"/>
  <c r="N120" i="29"/>
  <c r="M120" i="29"/>
  <c r="K120" i="29"/>
  <c r="J120" i="29"/>
  <c r="P119" i="29"/>
  <c r="P120" i="29" s="1"/>
  <c r="L119" i="29"/>
  <c r="L120" i="29" s="1"/>
  <c r="M118" i="29"/>
  <c r="O115" i="29"/>
  <c r="L115" i="29"/>
  <c r="P115" i="29" s="1"/>
  <c r="O114" i="29"/>
  <c r="L114" i="29"/>
  <c r="P114" i="29" s="1"/>
  <c r="O113" i="29"/>
  <c r="L113" i="29"/>
  <c r="P113" i="29" s="1"/>
  <c r="O112" i="29"/>
  <c r="L112" i="29"/>
  <c r="P112" i="29" s="1"/>
  <c r="L111" i="29"/>
  <c r="P111" i="29" s="1"/>
  <c r="L109" i="29"/>
  <c r="P109" i="29" s="1"/>
  <c r="O108" i="29"/>
  <c r="O118" i="29" s="1"/>
  <c r="L108" i="29"/>
  <c r="L118" i="29" s="1"/>
  <c r="N99" i="29"/>
  <c r="M99" i="29"/>
  <c r="K99" i="29"/>
  <c r="J99" i="29"/>
  <c r="O97" i="29"/>
  <c r="L97" i="29"/>
  <c r="P97" i="29" s="1"/>
  <c r="O96" i="29"/>
  <c r="L96" i="29"/>
  <c r="O95" i="29"/>
  <c r="L95" i="29"/>
  <c r="P95" i="29" s="1"/>
  <c r="P94" i="29"/>
  <c r="O93" i="29"/>
  <c r="O99" i="29" s="1"/>
  <c r="N92" i="29"/>
  <c r="M92" i="29"/>
  <c r="J92" i="29"/>
  <c r="K91" i="29"/>
  <c r="K92" i="29" s="1"/>
  <c r="O90" i="29"/>
  <c r="O92" i="29" s="1"/>
  <c r="L90" i="29"/>
  <c r="O88" i="29"/>
  <c r="N88" i="29"/>
  <c r="M88" i="29"/>
  <c r="K88" i="29"/>
  <c r="J88" i="29"/>
  <c r="L87" i="29"/>
  <c r="L88" i="29" s="1"/>
  <c r="N77" i="29"/>
  <c r="M77" i="29"/>
  <c r="K77" i="29"/>
  <c r="J77" i="29"/>
  <c r="P76" i="29"/>
  <c r="L76" i="29"/>
  <c r="P75" i="29"/>
  <c r="L75" i="29"/>
  <c r="O74" i="29"/>
  <c r="O77" i="29" s="1"/>
  <c r="L74" i="29"/>
  <c r="L73" i="29"/>
  <c r="L77" i="29" s="1"/>
  <c r="P71" i="29"/>
  <c r="N70" i="29"/>
  <c r="M70" i="29"/>
  <c r="K70" i="29"/>
  <c r="J70" i="29"/>
  <c r="L69" i="29"/>
  <c r="P69" i="29" s="1"/>
  <c r="L68" i="29"/>
  <c r="P67" i="29"/>
  <c r="P66" i="29"/>
  <c r="O65" i="29"/>
  <c r="O70" i="29" s="1"/>
  <c r="L65" i="29"/>
  <c r="O63" i="29"/>
  <c r="N63" i="29"/>
  <c r="M63" i="29"/>
  <c r="K63" i="29"/>
  <c r="J63" i="29"/>
  <c r="P62" i="29"/>
  <c r="L61" i="29"/>
  <c r="P61" i="29" s="1"/>
  <c r="L60" i="29"/>
  <c r="P60" i="29" s="1"/>
  <c r="L59" i="29"/>
  <c r="P59" i="29" s="1"/>
  <c r="L58" i="29"/>
  <c r="P58" i="29" s="1"/>
  <c r="L57" i="29"/>
  <c r="L63" i="29" s="1"/>
  <c r="O48" i="29"/>
  <c r="N48" i="29"/>
  <c r="M48" i="29"/>
  <c r="K48" i="29"/>
  <c r="J48" i="29"/>
  <c r="L47" i="29"/>
  <c r="L48" i="29" s="1"/>
  <c r="P45" i="29"/>
  <c r="P43" i="29"/>
  <c r="N42" i="29"/>
  <c r="M42" i="29"/>
  <c r="K42" i="29"/>
  <c r="J42" i="29"/>
  <c r="O40" i="29"/>
  <c r="L40" i="29"/>
  <c r="P40" i="29" s="1"/>
  <c r="O39" i="29"/>
  <c r="O42" i="29" s="1"/>
  <c r="L39" i="29"/>
  <c r="L42" i="29" s="1"/>
  <c r="O38" i="29"/>
  <c r="N38" i="29"/>
  <c r="M38" i="29"/>
  <c r="K38" i="29"/>
  <c r="J38" i="29"/>
  <c r="L37" i="29"/>
  <c r="P37" i="29" s="1"/>
  <c r="P38" i="29" s="1"/>
  <c r="N28" i="29"/>
  <c r="M28" i="29"/>
  <c r="K28" i="29"/>
  <c r="J28" i="29"/>
  <c r="O26" i="29"/>
  <c r="L26" i="29"/>
  <c r="P26" i="29" s="1"/>
  <c r="O25" i="29"/>
  <c r="O28" i="29" s="1"/>
  <c r="L25" i="29"/>
  <c r="L28" i="29" s="1"/>
  <c r="N24" i="29"/>
  <c r="M24" i="29"/>
  <c r="L24" i="29"/>
  <c r="K24" i="29"/>
  <c r="J24" i="29"/>
  <c r="O23" i="29"/>
  <c r="O24" i="29" s="1"/>
  <c r="N22" i="29"/>
  <c r="M22" i="29"/>
  <c r="K22" i="29"/>
  <c r="J22" i="29"/>
  <c r="O21" i="29"/>
  <c r="L21" i="29"/>
  <c r="P21" i="29" s="1"/>
  <c r="O20" i="29"/>
  <c r="O22" i="29" s="1"/>
  <c r="L20" i="29"/>
  <c r="L22" i="29" s="1"/>
  <c r="O19" i="29"/>
  <c r="N19" i="29"/>
  <c r="M19" i="29"/>
  <c r="K19" i="29"/>
  <c r="J19" i="29"/>
  <c r="L18" i="29"/>
  <c r="P18" i="29" s="1"/>
  <c r="P19" i="29" s="1"/>
  <c r="N17" i="29"/>
  <c r="M17" i="29"/>
  <c r="L17" i="29"/>
  <c r="K17" i="29"/>
  <c r="J17" i="29"/>
  <c r="O16" i="29"/>
  <c r="O17" i="29" s="1"/>
  <c r="M15" i="29"/>
  <c r="M161" i="29" s="1"/>
  <c r="K15" i="29"/>
  <c r="J15" i="29"/>
  <c r="J161" i="29" s="1"/>
  <c r="L14" i="29"/>
  <c r="P14" i="29" s="1"/>
  <c r="L13" i="29"/>
  <c r="P13" i="29" s="1"/>
  <c r="O12" i="29"/>
  <c r="L12" i="29"/>
  <c r="P12" i="29" s="1"/>
  <c r="O11" i="29"/>
  <c r="O15" i="29" s="1"/>
  <c r="L11" i="29"/>
  <c r="L15" i="29" s="1"/>
  <c r="P10" i="29"/>
  <c r="P9" i="29"/>
  <c r="N9" i="29"/>
  <c r="N15" i="29" s="1"/>
  <c r="N161" i="29" s="1"/>
  <c r="K229" i="16"/>
  <c r="N118" i="28"/>
  <c r="K118" i="28"/>
  <c r="J118" i="28"/>
  <c r="L99" i="29" l="1"/>
  <c r="L140" i="29"/>
  <c r="L70" i="31"/>
  <c r="L140" i="31"/>
  <c r="K161" i="28"/>
  <c r="K161" i="29"/>
  <c r="P16" i="29"/>
  <c r="P17" i="29" s="1"/>
  <c r="P57" i="29"/>
  <c r="P63" i="29" s="1"/>
  <c r="P65" i="29"/>
  <c r="L70" i="29"/>
  <c r="P74" i="29"/>
  <c r="O151" i="29"/>
  <c r="P146" i="29"/>
  <c r="P147" i="29"/>
  <c r="L15" i="31"/>
  <c r="P12" i="31"/>
  <c r="M161" i="31"/>
  <c r="P21" i="31"/>
  <c r="P26" i="31"/>
  <c r="P40" i="31"/>
  <c r="L77" i="31"/>
  <c r="O99" i="31"/>
  <c r="O161" i="31" s="1"/>
  <c r="P95" i="31"/>
  <c r="L99" i="31"/>
  <c r="P97" i="31"/>
  <c r="P108" i="31"/>
  <c r="L118" i="31"/>
  <c r="P112" i="31"/>
  <c r="P113" i="31"/>
  <c r="P114" i="31"/>
  <c r="P115" i="31"/>
  <c r="P146" i="31"/>
  <c r="P147" i="31"/>
  <c r="P160" i="31"/>
  <c r="K248" i="16"/>
  <c r="P18" i="31"/>
  <c r="P19" i="31" s="1"/>
  <c r="P20" i="31"/>
  <c r="P22" i="31" s="1"/>
  <c r="P23" i="31"/>
  <c r="P24" i="31" s="1"/>
  <c r="P25" i="31"/>
  <c r="P28" i="31" s="1"/>
  <c r="P37" i="31"/>
  <c r="P38" i="31" s="1"/>
  <c r="P39" i="31"/>
  <c r="P42" i="31" s="1"/>
  <c r="P47" i="31"/>
  <c r="P48" i="31" s="1"/>
  <c r="P68" i="31"/>
  <c r="P70" i="31" s="1"/>
  <c r="P73" i="31"/>
  <c r="P77" i="31" s="1"/>
  <c r="P87" i="31"/>
  <c r="P88" i="31" s="1"/>
  <c r="P90" i="31"/>
  <c r="L91" i="31"/>
  <c r="P91" i="31" s="1"/>
  <c r="P93" i="31"/>
  <c r="P109" i="31"/>
  <c r="P118" i="31" s="1"/>
  <c r="P121" i="31"/>
  <c r="P130" i="31" s="1"/>
  <c r="P152" i="31"/>
  <c r="P154" i="31" s="1"/>
  <c r="O160" i="31"/>
  <c r="P11" i="31"/>
  <c r="P15" i="31" s="1"/>
  <c r="P96" i="31"/>
  <c r="P143" i="31"/>
  <c r="P151" i="31" s="1"/>
  <c r="L92" i="29"/>
  <c r="P11" i="29"/>
  <c r="P15" i="29" s="1"/>
  <c r="L19" i="29"/>
  <c r="L38" i="29"/>
  <c r="P20" i="29"/>
  <c r="P22" i="29" s="1"/>
  <c r="P23" i="29"/>
  <c r="P24" i="29" s="1"/>
  <c r="P25" i="29"/>
  <c r="P28" i="29" s="1"/>
  <c r="P39" i="29"/>
  <c r="P42" i="29" s="1"/>
  <c r="P47" i="29"/>
  <c r="P48" i="29" s="1"/>
  <c r="P68" i="29"/>
  <c r="P70" i="29" s="1"/>
  <c r="P73" i="29"/>
  <c r="P77" i="29" s="1"/>
  <c r="P87" i="29"/>
  <c r="P88" i="29" s="1"/>
  <c r="P90" i="29"/>
  <c r="P92" i="29" s="1"/>
  <c r="L91" i="29"/>
  <c r="P91" i="29" s="1"/>
  <c r="P93" i="29"/>
  <c r="P99" i="29" s="1"/>
  <c r="P108" i="29"/>
  <c r="P118" i="29" s="1"/>
  <c r="P121" i="29"/>
  <c r="P130" i="29" s="1"/>
  <c r="P152" i="29"/>
  <c r="P154" i="29" s="1"/>
  <c r="O160" i="29"/>
  <c r="O161" i="29" s="1"/>
  <c r="P96" i="29"/>
  <c r="P143" i="29"/>
  <c r="P151" i="29" s="1"/>
  <c r="L177" i="28"/>
  <c r="J177" i="28"/>
  <c r="P176" i="28"/>
  <c r="P177" i="28" s="1"/>
  <c r="N160" i="28"/>
  <c r="M160" i="28"/>
  <c r="L160" i="28"/>
  <c r="K160" i="28"/>
  <c r="J160" i="28"/>
  <c r="P159" i="28"/>
  <c r="P158" i="28"/>
  <c r="O157" i="28"/>
  <c r="P157" i="28" s="1"/>
  <c r="P156" i="28"/>
  <c r="O155" i="28"/>
  <c r="N154" i="28"/>
  <c r="M154" i="28"/>
  <c r="K154" i="28"/>
  <c r="J154" i="28"/>
  <c r="O152" i="28"/>
  <c r="O154" i="28" s="1"/>
  <c r="L152" i="28"/>
  <c r="L154" i="28" s="1"/>
  <c r="N151" i="28"/>
  <c r="M151" i="28"/>
  <c r="K151" i="28"/>
  <c r="J151" i="28"/>
  <c r="O150" i="28"/>
  <c r="L150" i="28"/>
  <c r="P150" i="28" s="1"/>
  <c r="L148" i="28"/>
  <c r="P148" i="28" s="1"/>
  <c r="O147" i="28"/>
  <c r="L147" i="28"/>
  <c r="P147" i="28" s="1"/>
  <c r="O146" i="28"/>
  <c r="L146" i="28"/>
  <c r="P146" i="28" s="1"/>
  <c r="P145" i="28"/>
  <c r="O144" i="28"/>
  <c r="L144" i="28"/>
  <c r="O143" i="28"/>
  <c r="O151" i="28" s="1"/>
  <c r="L143" i="28"/>
  <c r="P141" i="28"/>
  <c r="N140" i="28"/>
  <c r="M140" i="28"/>
  <c r="K140" i="28"/>
  <c r="J140" i="28"/>
  <c r="O139" i="28"/>
  <c r="O140" i="28" s="1"/>
  <c r="L139" i="28"/>
  <c r="O130" i="28"/>
  <c r="N130" i="28"/>
  <c r="M130" i="28"/>
  <c r="K130" i="28"/>
  <c r="J130" i="28"/>
  <c r="L129" i="28"/>
  <c r="P129" i="28" s="1"/>
  <c r="L128" i="28"/>
  <c r="P128" i="28" s="1"/>
  <c r="L127" i="28"/>
  <c r="P127" i="28" s="1"/>
  <c r="L126" i="28"/>
  <c r="P126" i="28" s="1"/>
  <c r="L125" i="28"/>
  <c r="P125" i="28" s="1"/>
  <c r="L124" i="28"/>
  <c r="P124" i="28" s="1"/>
  <c r="L123" i="28"/>
  <c r="P123" i="28" s="1"/>
  <c r="L122" i="28"/>
  <c r="P122" i="28" s="1"/>
  <c r="L121" i="28"/>
  <c r="O120" i="28"/>
  <c r="N120" i="28"/>
  <c r="M120" i="28"/>
  <c r="K120" i="28"/>
  <c r="J120" i="28"/>
  <c r="L119" i="28"/>
  <c r="M118" i="28"/>
  <c r="O116" i="28"/>
  <c r="L116" i="28"/>
  <c r="O115" i="28"/>
  <c r="L115" i="28"/>
  <c r="O114" i="28"/>
  <c r="L114" i="28"/>
  <c r="O113" i="28"/>
  <c r="L113" i="28"/>
  <c r="L112" i="28"/>
  <c r="P112" i="28" s="1"/>
  <c r="L110" i="28"/>
  <c r="O108" i="28"/>
  <c r="O118" i="28" s="1"/>
  <c r="L108" i="28"/>
  <c r="N99" i="28"/>
  <c r="M99" i="28"/>
  <c r="K99" i="28"/>
  <c r="J99" i="28"/>
  <c r="O97" i="28"/>
  <c r="L97" i="28"/>
  <c r="O96" i="28"/>
  <c r="L96" i="28"/>
  <c r="O95" i="28"/>
  <c r="L95" i="28"/>
  <c r="P94" i="28"/>
  <c r="O93" i="28"/>
  <c r="N92" i="28"/>
  <c r="M92" i="28"/>
  <c r="J92" i="28"/>
  <c r="K91" i="28"/>
  <c r="K92" i="28" s="1"/>
  <c r="O90" i="28"/>
  <c r="O92" i="28" s="1"/>
  <c r="L90" i="28"/>
  <c r="O88" i="28"/>
  <c r="N88" i="28"/>
  <c r="M88" i="28"/>
  <c r="K88" i="28"/>
  <c r="J88" i="28"/>
  <c r="L87" i="28"/>
  <c r="N77" i="28"/>
  <c r="M77" i="28"/>
  <c r="K77" i="28"/>
  <c r="J77" i="28"/>
  <c r="L76" i="28"/>
  <c r="P76" i="28" s="1"/>
  <c r="L75" i="28"/>
  <c r="P75" i="28" s="1"/>
  <c r="O74" i="28"/>
  <c r="O77" i="28" s="1"/>
  <c r="L74" i="28"/>
  <c r="P74" i="28" s="1"/>
  <c r="L73" i="28"/>
  <c r="P73" i="28" s="1"/>
  <c r="P71" i="28"/>
  <c r="O70" i="28"/>
  <c r="N70" i="28"/>
  <c r="M70" i="28"/>
  <c r="K70" i="28"/>
  <c r="J70" i="28"/>
  <c r="L69" i="28"/>
  <c r="P69" i="28" s="1"/>
  <c r="L68" i="28"/>
  <c r="P68" i="28" s="1"/>
  <c r="P67" i="28"/>
  <c r="P66" i="28"/>
  <c r="O65" i="28"/>
  <c r="L65" i="28"/>
  <c r="O63" i="28"/>
  <c r="N63" i="28"/>
  <c r="M63" i="28"/>
  <c r="K63" i="28"/>
  <c r="J63" i="28"/>
  <c r="P62" i="28"/>
  <c r="L61" i="28"/>
  <c r="P61" i="28" s="1"/>
  <c r="L60" i="28"/>
  <c r="P60" i="28" s="1"/>
  <c r="L59" i="28"/>
  <c r="P59" i="28" s="1"/>
  <c r="L58" i="28"/>
  <c r="P58" i="28" s="1"/>
  <c r="L57" i="28"/>
  <c r="O48" i="28"/>
  <c r="N48" i="28"/>
  <c r="M48" i="28"/>
  <c r="K48" i="28"/>
  <c r="J48" i="28"/>
  <c r="L47" i="28"/>
  <c r="P45" i="28"/>
  <c r="P43" i="28"/>
  <c r="N42" i="28"/>
  <c r="M42" i="28"/>
  <c r="K42" i="28"/>
  <c r="J42" i="28"/>
  <c r="O40" i="28"/>
  <c r="L40" i="28"/>
  <c r="P40" i="28" s="1"/>
  <c r="O39" i="28"/>
  <c r="O42" i="28" s="1"/>
  <c r="L39" i="28"/>
  <c r="L42" i="28" s="1"/>
  <c r="O38" i="28"/>
  <c r="N38" i="28"/>
  <c r="M38" i="28"/>
  <c r="K38" i="28"/>
  <c r="J38" i="28"/>
  <c r="P37" i="28"/>
  <c r="P38" i="28" s="1"/>
  <c r="L37" i="28"/>
  <c r="L38" i="28" s="1"/>
  <c r="N28" i="28"/>
  <c r="M28" i="28"/>
  <c r="K28" i="28"/>
  <c r="J28" i="28"/>
  <c r="O26" i="28"/>
  <c r="L26" i="28"/>
  <c r="O25" i="28"/>
  <c r="O28" i="28" s="1"/>
  <c r="L25" i="28"/>
  <c r="L28" i="28" s="1"/>
  <c r="O24" i="28"/>
  <c r="N24" i="28"/>
  <c r="M24" i="28"/>
  <c r="L24" i="28"/>
  <c r="K24" i="28"/>
  <c r="J24" i="28"/>
  <c r="P23" i="28"/>
  <c r="P24" i="28" s="1"/>
  <c r="O23" i="28"/>
  <c r="N22" i="28"/>
  <c r="M22" i="28"/>
  <c r="K22" i="28"/>
  <c r="J22" i="28"/>
  <c r="O21" i="28"/>
  <c r="L21" i="28"/>
  <c r="O20" i="28"/>
  <c r="O22" i="28" s="1"/>
  <c r="L20" i="28"/>
  <c r="L22" i="28" s="1"/>
  <c r="O19" i="28"/>
  <c r="N19" i="28"/>
  <c r="M19" i="28"/>
  <c r="K19" i="28"/>
  <c r="J19" i="28"/>
  <c r="L18" i="28"/>
  <c r="N17" i="28"/>
  <c r="M17" i="28"/>
  <c r="L17" i="28"/>
  <c r="K17" i="28"/>
  <c r="J17" i="28"/>
  <c r="O16" i="28"/>
  <c r="O17" i="28" s="1"/>
  <c r="M15" i="28"/>
  <c r="K15" i="28"/>
  <c r="J15" i="28"/>
  <c r="J161" i="28" s="1"/>
  <c r="P14" i="28"/>
  <c r="L14" i="28"/>
  <c r="P13" i="28"/>
  <c r="L13" i="28"/>
  <c r="O12" i="28"/>
  <c r="L12" i="28"/>
  <c r="O11" i="28"/>
  <c r="O15" i="28" s="1"/>
  <c r="L11" i="28"/>
  <c r="L15" i="28" s="1"/>
  <c r="P10" i="28"/>
  <c r="P9" i="28"/>
  <c r="N9" i="28"/>
  <c r="N15" i="28" s="1"/>
  <c r="K213" i="16"/>
  <c r="J160" i="27"/>
  <c r="N151" i="27"/>
  <c r="J151" i="27"/>
  <c r="P141" i="27"/>
  <c r="L147" i="27"/>
  <c r="L177" i="27"/>
  <c r="J177" i="27"/>
  <c r="P176" i="27"/>
  <c r="P177" i="27" s="1"/>
  <c r="N160" i="27"/>
  <c r="M160" i="27"/>
  <c r="L160" i="27"/>
  <c r="K160" i="27"/>
  <c r="P159" i="27"/>
  <c r="P158" i="27"/>
  <c r="O157" i="27"/>
  <c r="P157" i="27" s="1"/>
  <c r="P156" i="27"/>
  <c r="O155" i="27"/>
  <c r="P155" i="27" s="1"/>
  <c r="N154" i="27"/>
  <c r="M154" i="27"/>
  <c r="K154" i="27"/>
  <c r="J154" i="27"/>
  <c r="O152" i="27"/>
  <c r="O154" i="27" s="1"/>
  <c r="L152" i="27"/>
  <c r="L154" i="27" s="1"/>
  <c r="M151" i="27"/>
  <c r="K151" i="27"/>
  <c r="O150" i="27"/>
  <c r="L150" i="27"/>
  <c r="L148" i="27"/>
  <c r="P148" i="27" s="1"/>
  <c r="O147" i="27"/>
  <c r="O146" i="27"/>
  <c r="L146" i="27"/>
  <c r="P145" i="27"/>
  <c r="O144" i="27"/>
  <c r="L144" i="27"/>
  <c r="O143" i="27"/>
  <c r="O151" i="27" s="1"/>
  <c r="L143" i="27"/>
  <c r="N140" i="27"/>
  <c r="M140" i="27"/>
  <c r="K140" i="27"/>
  <c r="J140" i="27"/>
  <c r="O139" i="27"/>
  <c r="O140" i="27" s="1"/>
  <c r="L139" i="27"/>
  <c r="O130" i="27"/>
  <c r="N130" i="27"/>
  <c r="M130" i="27"/>
  <c r="K130" i="27"/>
  <c r="J130" i="27"/>
  <c r="L129" i="27"/>
  <c r="P129" i="27" s="1"/>
  <c r="L128" i="27"/>
  <c r="P128" i="27" s="1"/>
  <c r="L127" i="27"/>
  <c r="P127" i="27" s="1"/>
  <c r="L126" i="27"/>
  <c r="P126" i="27" s="1"/>
  <c r="L125" i="27"/>
  <c r="P125" i="27" s="1"/>
  <c r="L124" i="27"/>
  <c r="P124" i="27" s="1"/>
  <c r="L123" i="27"/>
  <c r="P123" i="27" s="1"/>
  <c r="L122" i="27"/>
  <c r="P122" i="27" s="1"/>
  <c r="L121" i="27"/>
  <c r="P121" i="27" s="1"/>
  <c r="O120" i="27"/>
  <c r="N120" i="27"/>
  <c r="M120" i="27"/>
  <c r="K120" i="27"/>
  <c r="J120" i="27"/>
  <c r="L119" i="27"/>
  <c r="L120" i="27" s="1"/>
  <c r="N118" i="27"/>
  <c r="M118" i="27"/>
  <c r="K118" i="27"/>
  <c r="J118" i="27"/>
  <c r="O116" i="27"/>
  <c r="L116" i="27"/>
  <c r="O115" i="27"/>
  <c r="L115" i="27"/>
  <c r="O114" i="27"/>
  <c r="L114" i="27"/>
  <c r="O113" i="27"/>
  <c r="L113" i="27"/>
  <c r="L112" i="27"/>
  <c r="P112" i="27" s="1"/>
  <c r="L111" i="27"/>
  <c r="P111" i="27" s="1"/>
  <c r="L110" i="27"/>
  <c r="P110" i="27" s="1"/>
  <c r="O108" i="27"/>
  <c r="L108" i="27"/>
  <c r="N99" i="27"/>
  <c r="M99" i="27"/>
  <c r="K99" i="27"/>
  <c r="J99" i="27"/>
  <c r="O97" i="27"/>
  <c r="L97" i="27"/>
  <c r="O96" i="27"/>
  <c r="L96" i="27"/>
  <c r="O95" i="27"/>
  <c r="L95" i="27"/>
  <c r="P94" i="27"/>
  <c r="O93" i="27"/>
  <c r="N92" i="27"/>
  <c r="M92" i="27"/>
  <c r="J92" i="27"/>
  <c r="K91" i="27"/>
  <c r="L91" i="27" s="1"/>
  <c r="P91" i="27" s="1"/>
  <c r="O90" i="27"/>
  <c r="O92" i="27" s="1"/>
  <c r="L90" i="27"/>
  <c r="L92" i="27" s="1"/>
  <c r="O88" i="27"/>
  <c r="N88" i="27"/>
  <c r="M88" i="27"/>
  <c r="K88" i="27"/>
  <c r="J88" i="27"/>
  <c r="L87" i="27"/>
  <c r="P87" i="27" s="1"/>
  <c r="P88" i="27" s="1"/>
  <c r="N77" i="27"/>
  <c r="M77" i="27"/>
  <c r="K77" i="27"/>
  <c r="J77" i="27"/>
  <c r="L76" i="27"/>
  <c r="P76" i="27" s="1"/>
  <c r="L75" i="27"/>
  <c r="P75" i="27" s="1"/>
  <c r="O74" i="27"/>
  <c r="O77" i="27" s="1"/>
  <c r="L74" i="27"/>
  <c r="L73" i="27"/>
  <c r="P71" i="27"/>
  <c r="N70" i="27"/>
  <c r="M70" i="27"/>
  <c r="K70" i="27"/>
  <c r="J70" i="27"/>
  <c r="L69" i="27"/>
  <c r="P69" i="27" s="1"/>
  <c r="L68" i="27"/>
  <c r="P68" i="27" s="1"/>
  <c r="P67" i="27"/>
  <c r="P66" i="27"/>
  <c r="O65" i="27"/>
  <c r="O70" i="27" s="1"/>
  <c r="L65" i="27"/>
  <c r="O63" i="27"/>
  <c r="N63" i="27"/>
  <c r="M63" i="27"/>
  <c r="K63" i="27"/>
  <c r="J63" i="27"/>
  <c r="P62" i="27"/>
  <c r="L61" i="27"/>
  <c r="P61" i="27" s="1"/>
  <c r="L60" i="27"/>
  <c r="P60" i="27" s="1"/>
  <c r="L59" i="27"/>
  <c r="P59" i="27" s="1"/>
  <c r="L58" i="27"/>
  <c r="P58" i="27" s="1"/>
  <c r="L57" i="27"/>
  <c r="O48" i="27"/>
  <c r="N48" i="27"/>
  <c r="M48" i="27"/>
  <c r="K48" i="27"/>
  <c r="J48" i="27"/>
  <c r="L47" i="27"/>
  <c r="P47" i="27" s="1"/>
  <c r="P45" i="27"/>
  <c r="P43" i="27"/>
  <c r="N42" i="27"/>
  <c r="M42" i="27"/>
  <c r="K42" i="27"/>
  <c r="J42" i="27"/>
  <c r="O40" i="27"/>
  <c r="L40" i="27"/>
  <c r="O39" i="27"/>
  <c r="O42" i="27" s="1"/>
  <c r="L39" i="27"/>
  <c r="L42" i="27" s="1"/>
  <c r="O38" i="27"/>
  <c r="N38" i="27"/>
  <c r="M38" i="27"/>
  <c r="K38" i="27"/>
  <c r="J38" i="27"/>
  <c r="L37" i="27"/>
  <c r="P37" i="27" s="1"/>
  <c r="P38" i="27" s="1"/>
  <c r="N28" i="27"/>
  <c r="M28" i="27"/>
  <c r="K28" i="27"/>
  <c r="J28" i="27"/>
  <c r="O26" i="27"/>
  <c r="L26" i="27"/>
  <c r="O25" i="27"/>
  <c r="O28" i="27" s="1"/>
  <c r="L25" i="27"/>
  <c r="L28" i="27" s="1"/>
  <c r="N24" i="27"/>
  <c r="M24" i="27"/>
  <c r="L24" i="27"/>
  <c r="K24" i="27"/>
  <c r="J24" i="27"/>
  <c r="O23" i="27"/>
  <c r="O24" i="27" s="1"/>
  <c r="N22" i="27"/>
  <c r="M22" i="27"/>
  <c r="K22" i="27"/>
  <c r="J22" i="27"/>
  <c r="O21" i="27"/>
  <c r="L21" i="27"/>
  <c r="O20" i="27"/>
  <c r="O22" i="27" s="1"/>
  <c r="L20" i="27"/>
  <c r="L22" i="27" s="1"/>
  <c r="O19" i="27"/>
  <c r="N19" i="27"/>
  <c r="M19" i="27"/>
  <c r="K19" i="27"/>
  <c r="J19" i="27"/>
  <c r="L18" i="27"/>
  <c r="P18" i="27" s="1"/>
  <c r="P19" i="27" s="1"/>
  <c r="N17" i="27"/>
  <c r="M17" i="27"/>
  <c r="L17" i="27"/>
  <c r="K17" i="27"/>
  <c r="J17" i="27"/>
  <c r="O16" i="27"/>
  <c r="O17" i="27" s="1"/>
  <c r="M15" i="27"/>
  <c r="M161" i="27" s="1"/>
  <c r="K15" i="27"/>
  <c r="J15" i="27"/>
  <c r="L14" i="27"/>
  <c r="P14" i="27" s="1"/>
  <c r="L13" i="27"/>
  <c r="P13" i="27" s="1"/>
  <c r="O12" i="27"/>
  <c r="L12" i="27"/>
  <c r="P12" i="27" s="1"/>
  <c r="O11" i="27"/>
  <c r="O15" i="27" s="1"/>
  <c r="L11" i="27"/>
  <c r="L15" i="27" s="1"/>
  <c r="P10" i="27"/>
  <c r="P9" i="27"/>
  <c r="N9" i="27"/>
  <c r="N15" i="27" s="1"/>
  <c r="N119" i="26"/>
  <c r="K119" i="26"/>
  <c r="J119" i="26"/>
  <c r="L178" i="26"/>
  <c r="J178" i="26"/>
  <c r="P177" i="26"/>
  <c r="P178" i="26" s="1"/>
  <c r="N161" i="26"/>
  <c r="M161" i="26"/>
  <c r="L161" i="26"/>
  <c r="K161" i="26"/>
  <c r="J161" i="26"/>
  <c r="P160" i="26"/>
  <c r="P159" i="26"/>
  <c r="O158" i="26"/>
  <c r="P158" i="26" s="1"/>
  <c r="P157" i="26"/>
  <c r="O156" i="26"/>
  <c r="N155" i="26"/>
  <c r="M155" i="26"/>
  <c r="K155" i="26"/>
  <c r="J155" i="26"/>
  <c r="O153" i="26"/>
  <c r="O155" i="26" s="1"/>
  <c r="L153" i="26"/>
  <c r="L155" i="26" s="1"/>
  <c r="N152" i="26"/>
  <c r="M152" i="26"/>
  <c r="K152" i="26"/>
  <c r="J152" i="26"/>
  <c r="O151" i="26"/>
  <c r="L151" i="26"/>
  <c r="P151" i="26" s="1"/>
  <c r="L149" i="26"/>
  <c r="P149" i="26" s="1"/>
  <c r="O148" i="26"/>
  <c r="L148" i="26"/>
  <c r="O147" i="26"/>
  <c r="L147" i="26"/>
  <c r="P146" i="26"/>
  <c r="O145" i="26"/>
  <c r="L145" i="26"/>
  <c r="P145" i="26" s="1"/>
  <c r="O144" i="26"/>
  <c r="L144" i="26"/>
  <c r="P144" i="26" s="1"/>
  <c r="L143" i="26"/>
  <c r="P143" i="26" s="1"/>
  <c r="L142" i="26"/>
  <c r="L152" i="26" s="1"/>
  <c r="N141" i="26"/>
  <c r="M141" i="26"/>
  <c r="K141" i="26"/>
  <c r="J141" i="26"/>
  <c r="O140" i="26"/>
  <c r="O141" i="26" s="1"/>
  <c r="L140" i="26"/>
  <c r="O131" i="26"/>
  <c r="N131" i="26"/>
  <c r="M131" i="26"/>
  <c r="K131" i="26"/>
  <c r="J131" i="26"/>
  <c r="L130" i="26"/>
  <c r="P130" i="26" s="1"/>
  <c r="L129" i="26"/>
  <c r="P129" i="26" s="1"/>
  <c r="L128" i="26"/>
  <c r="P128" i="26" s="1"/>
  <c r="L127" i="26"/>
  <c r="P127" i="26" s="1"/>
  <c r="L126" i="26"/>
  <c r="P126" i="26" s="1"/>
  <c r="L125" i="26"/>
  <c r="P125" i="26" s="1"/>
  <c r="L124" i="26"/>
  <c r="P124" i="26" s="1"/>
  <c r="L123" i="26"/>
  <c r="P123" i="26" s="1"/>
  <c r="L122" i="26"/>
  <c r="O121" i="26"/>
  <c r="N121" i="26"/>
  <c r="M121" i="26"/>
  <c r="K121" i="26"/>
  <c r="J121" i="26"/>
  <c r="L120" i="26"/>
  <c r="L121" i="26" s="1"/>
  <c r="M119" i="26"/>
  <c r="O117" i="26"/>
  <c r="L117" i="26"/>
  <c r="O116" i="26"/>
  <c r="L116" i="26"/>
  <c r="O115" i="26"/>
  <c r="L115" i="26"/>
  <c r="O114" i="26"/>
  <c r="L114" i="26"/>
  <c r="P113" i="26"/>
  <c r="L113" i="26"/>
  <c r="P112" i="26"/>
  <c r="L112" i="26"/>
  <c r="P111" i="26"/>
  <c r="L111" i="26"/>
  <c r="O109" i="26"/>
  <c r="O119" i="26" s="1"/>
  <c r="L109" i="26"/>
  <c r="L119" i="26" s="1"/>
  <c r="N100" i="26"/>
  <c r="M100" i="26"/>
  <c r="K100" i="26"/>
  <c r="J100" i="26"/>
  <c r="O98" i="26"/>
  <c r="L98" i="26"/>
  <c r="O97" i="26"/>
  <c r="L97" i="26"/>
  <c r="O96" i="26"/>
  <c r="L96" i="26"/>
  <c r="P95" i="26"/>
  <c r="O94" i="26"/>
  <c r="P94" i="26" s="1"/>
  <c r="N93" i="26"/>
  <c r="M93" i="26"/>
  <c r="J93" i="26"/>
  <c r="L92" i="26"/>
  <c r="P92" i="26" s="1"/>
  <c r="K92" i="26"/>
  <c r="K93" i="26" s="1"/>
  <c r="O91" i="26"/>
  <c r="O93" i="26" s="1"/>
  <c r="L91" i="26"/>
  <c r="O89" i="26"/>
  <c r="N89" i="26"/>
  <c r="M89" i="26"/>
  <c r="K89" i="26"/>
  <c r="J89" i="26"/>
  <c r="L88" i="26"/>
  <c r="N78" i="26"/>
  <c r="M78" i="26"/>
  <c r="K78" i="26"/>
  <c r="J78" i="26"/>
  <c r="L77" i="26"/>
  <c r="P77" i="26" s="1"/>
  <c r="L76" i="26"/>
  <c r="O75" i="26"/>
  <c r="O78" i="26" s="1"/>
  <c r="L75" i="26"/>
  <c r="P75" i="26" s="1"/>
  <c r="L74" i="26"/>
  <c r="P74" i="26" s="1"/>
  <c r="P72" i="26"/>
  <c r="O71" i="26"/>
  <c r="N71" i="26"/>
  <c r="M71" i="26"/>
  <c r="K71" i="26"/>
  <c r="J71" i="26"/>
  <c r="L70" i="26"/>
  <c r="P70" i="26" s="1"/>
  <c r="L69" i="26"/>
  <c r="P69" i="26" s="1"/>
  <c r="P68" i="26"/>
  <c r="P67" i="26"/>
  <c r="O66" i="26"/>
  <c r="L66" i="26"/>
  <c r="P66" i="26" s="1"/>
  <c r="O64" i="26"/>
  <c r="N64" i="26"/>
  <c r="M64" i="26"/>
  <c r="K64" i="26"/>
  <c r="J64" i="26"/>
  <c r="P63" i="26"/>
  <c r="L62" i="26"/>
  <c r="P62" i="26" s="1"/>
  <c r="L61" i="26"/>
  <c r="P61" i="26" s="1"/>
  <c r="L60" i="26"/>
  <c r="P60" i="26" s="1"/>
  <c r="L59" i="26"/>
  <c r="P59" i="26" s="1"/>
  <c r="L58" i="26"/>
  <c r="O49" i="26"/>
  <c r="N49" i="26"/>
  <c r="M49" i="26"/>
  <c r="K49" i="26"/>
  <c r="J49" i="26"/>
  <c r="L48" i="26"/>
  <c r="P46" i="26"/>
  <c r="P44" i="26"/>
  <c r="N43" i="26"/>
  <c r="M43" i="26"/>
  <c r="K43" i="26"/>
  <c r="J43" i="26"/>
  <c r="O41" i="26"/>
  <c r="L41" i="26"/>
  <c r="P41" i="26" s="1"/>
  <c r="O40" i="26"/>
  <c r="O43" i="26" s="1"/>
  <c r="L40" i="26"/>
  <c r="L43" i="26" s="1"/>
  <c r="O39" i="26"/>
  <c r="N39" i="26"/>
  <c r="M39" i="26"/>
  <c r="K39" i="26"/>
  <c r="J39" i="26"/>
  <c r="P38" i="26"/>
  <c r="P39" i="26" s="1"/>
  <c r="L38" i="26"/>
  <c r="L39" i="26" s="1"/>
  <c r="N28" i="26"/>
  <c r="M28" i="26"/>
  <c r="K28" i="26"/>
  <c r="J28" i="26"/>
  <c r="O26" i="26"/>
  <c r="L26" i="26"/>
  <c r="O25" i="26"/>
  <c r="O28" i="26" s="1"/>
  <c r="L25" i="26"/>
  <c r="L28" i="26" s="1"/>
  <c r="O24" i="26"/>
  <c r="N24" i="26"/>
  <c r="M24" i="26"/>
  <c r="L24" i="26"/>
  <c r="K24" i="26"/>
  <c r="J24" i="26"/>
  <c r="P23" i="26"/>
  <c r="P24" i="26" s="1"/>
  <c r="O23" i="26"/>
  <c r="N22" i="26"/>
  <c r="M22" i="26"/>
  <c r="K22" i="26"/>
  <c r="J22" i="26"/>
  <c r="O21" i="26"/>
  <c r="L21" i="26"/>
  <c r="O20" i="26"/>
  <c r="O22" i="26" s="1"/>
  <c r="L20" i="26"/>
  <c r="L22" i="26" s="1"/>
  <c r="O19" i="26"/>
  <c r="N19" i="26"/>
  <c r="M19" i="26"/>
  <c r="K19" i="26"/>
  <c r="J19" i="26"/>
  <c r="L18" i="26"/>
  <c r="N17" i="26"/>
  <c r="M17" i="26"/>
  <c r="L17" i="26"/>
  <c r="K17" i="26"/>
  <c r="J17" i="26"/>
  <c r="O16" i="26"/>
  <c r="O17" i="26" s="1"/>
  <c r="M15" i="26"/>
  <c r="K15" i="26"/>
  <c r="J15" i="26"/>
  <c r="P14" i="26"/>
  <c r="L14" i="26"/>
  <c r="P13" i="26"/>
  <c r="L13" i="26"/>
  <c r="O12" i="26"/>
  <c r="L12" i="26"/>
  <c r="O11" i="26"/>
  <c r="O15" i="26" s="1"/>
  <c r="L11" i="26"/>
  <c r="L15" i="26" s="1"/>
  <c r="P10" i="26"/>
  <c r="P9" i="26"/>
  <c r="N9" i="26"/>
  <c r="N15" i="26" s="1"/>
  <c r="K198" i="16"/>
  <c r="P118" i="25"/>
  <c r="N119" i="25"/>
  <c r="J119" i="25"/>
  <c r="J184" i="16"/>
  <c r="K183" i="16"/>
  <c r="K182" i="16"/>
  <c r="K181" i="16"/>
  <c r="L178" i="25"/>
  <c r="J178" i="25"/>
  <c r="P177" i="25"/>
  <c r="P178" i="25" s="1"/>
  <c r="N161" i="25"/>
  <c r="M161" i="25"/>
  <c r="L161" i="25"/>
  <c r="K161" i="25"/>
  <c r="J161" i="25"/>
  <c r="P160" i="25"/>
  <c r="P159" i="25"/>
  <c r="O158" i="25"/>
  <c r="P158" i="25" s="1"/>
  <c r="P157" i="25"/>
  <c r="O156" i="25"/>
  <c r="N155" i="25"/>
  <c r="M155" i="25"/>
  <c r="K155" i="25"/>
  <c r="J155" i="25"/>
  <c r="O153" i="25"/>
  <c r="O155" i="25" s="1"/>
  <c r="L153" i="25"/>
  <c r="P153" i="25" s="1"/>
  <c r="P155" i="25" s="1"/>
  <c r="N152" i="25"/>
  <c r="M152" i="25"/>
  <c r="K152" i="25"/>
  <c r="J152" i="25"/>
  <c r="O151" i="25"/>
  <c r="L151" i="25"/>
  <c r="P151" i="25" s="1"/>
  <c r="L149" i="25"/>
  <c r="P149" i="25" s="1"/>
  <c r="O148" i="25"/>
  <c r="L148" i="25"/>
  <c r="O147" i="25"/>
  <c r="L147" i="25"/>
  <c r="P146" i="25"/>
  <c r="O145" i="25"/>
  <c r="L145" i="25"/>
  <c r="P145" i="25" s="1"/>
  <c r="O144" i="25"/>
  <c r="L144" i="25"/>
  <c r="P144" i="25" s="1"/>
  <c r="L143" i="25"/>
  <c r="P143" i="25" s="1"/>
  <c r="L142" i="25"/>
  <c r="P142" i="25" s="1"/>
  <c r="N141" i="25"/>
  <c r="M141" i="25"/>
  <c r="K141" i="25"/>
  <c r="J141" i="25"/>
  <c r="O140" i="25"/>
  <c r="O141" i="25" s="1"/>
  <c r="L140" i="25"/>
  <c r="L141" i="25" s="1"/>
  <c r="O131" i="25"/>
  <c r="N131" i="25"/>
  <c r="M131" i="25"/>
  <c r="K131" i="25"/>
  <c r="J131" i="25"/>
  <c r="L130" i="25"/>
  <c r="P130" i="25" s="1"/>
  <c r="L129" i="25"/>
  <c r="P129" i="25" s="1"/>
  <c r="L128" i="25"/>
  <c r="P128" i="25" s="1"/>
  <c r="L127" i="25"/>
  <c r="P127" i="25" s="1"/>
  <c r="L126" i="25"/>
  <c r="P126" i="25" s="1"/>
  <c r="L125" i="25"/>
  <c r="P125" i="25" s="1"/>
  <c r="L124" i="25"/>
  <c r="P124" i="25" s="1"/>
  <c r="L123" i="25"/>
  <c r="P123" i="25" s="1"/>
  <c r="L122" i="25"/>
  <c r="O121" i="25"/>
  <c r="N121" i="25"/>
  <c r="M121" i="25"/>
  <c r="K121" i="25"/>
  <c r="J121" i="25"/>
  <c r="L120" i="25"/>
  <c r="P120" i="25" s="1"/>
  <c r="P121" i="25" s="1"/>
  <c r="M119" i="25"/>
  <c r="K119" i="25"/>
  <c r="O117" i="25"/>
  <c r="L117" i="25"/>
  <c r="P117" i="25" s="1"/>
  <c r="O116" i="25"/>
  <c r="L116" i="25"/>
  <c r="P116" i="25" s="1"/>
  <c r="O115" i="25"/>
  <c r="L115" i="25"/>
  <c r="P115" i="25" s="1"/>
  <c r="O114" i="25"/>
  <c r="L114" i="25"/>
  <c r="P114" i="25" s="1"/>
  <c r="L113" i="25"/>
  <c r="P113" i="25" s="1"/>
  <c r="L112" i="25"/>
  <c r="P112" i="25" s="1"/>
  <c r="L111" i="25"/>
  <c r="P111" i="25" s="1"/>
  <c r="O109" i="25"/>
  <c r="O119" i="25" s="1"/>
  <c r="L109" i="25"/>
  <c r="N100" i="25"/>
  <c r="M100" i="25"/>
  <c r="K100" i="25"/>
  <c r="J100" i="25"/>
  <c r="O98" i="25"/>
  <c r="L98" i="25"/>
  <c r="O97" i="25"/>
  <c r="L97" i="25"/>
  <c r="O96" i="25"/>
  <c r="L96" i="25"/>
  <c r="P95" i="25"/>
  <c r="O94" i="25"/>
  <c r="N93" i="25"/>
  <c r="M93" i="25"/>
  <c r="J93" i="25"/>
  <c r="K92" i="25"/>
  <c r="L92" i="25" s="1"/>
  <c r="P92" i="25" s="1"/>
  <c r="O91" i="25"/>
  <c r="O93" i="25" s="1"/>
  <c r="L91" i="25"/>
  <c r="L93" i="25" s="1"/>
  <c r="O89" i="25"/>
  <c r="N89" i="25"/>
  <c r="M89" i="25"/>
  <c r="K89" i="25"/>
  <c r="J89" i="25"/>
  <c r="L88" i="25"/>
  <c r="P88" i="25" s="1"/>
  <c r="P89" i="25" s="1"/>
  <c r="O78" i="25"/>
  <c r="N78" i="25"/>
  <c r="M78" i="25"/>
  <c r="K78" i="25"/>
  <c r="J78" i="25"/>
  <c r="L77" i="25"/>
  <c r="P77" i="25" s="1"/>
  <c r="L76" i="25"/>
  <c r="P76" i="25" s="1"/>
  <c r="O75" i="25"/>
  <c r="L75" i="25"/>
  <c r="P75" i="25" s="1"/>
  <c r="L74" i="25"/>
  <c r="P72" i="25"/>
  <c r="N71" i="25"/>
  <c r="M71" i="25"/>
  <c r="K71" i="25"/>
  <c r="J71" i="25"/>
  <c r="L70" i="25"/>
  <c r="P70" i="25" s="1"/>
  <c r="L69" i="25"/>
  <c r="P69" i="25" s="1"/>
  <c r="P68" i="25"/>
  <c r="P67" i="25"/>
  <c r="O66" i="25"/>
  <c r="O71" i="25" s="1"/>
  <c r="L66" i="25"/>
  <c r="P66" i="25" s="1"/>
  <c r="P71" i="25" s="1"/>
  <c r="O64" i="25"/>
  <c r="N64" i="25"/>
  <c r="M64" i="25"/>
  <c r="L64" i="25"/>
  <c r="K64" i="25"/>
  <c r="J64" i="25"/>
  <c r="P63" i="25"/>
  <c r="P62" i="25"/>
  <c r="L62" i="25"/>
  <c r="P61" i="25"/>
  <c r="L61" i="25"/>
  <c r="P60" i="25"/>
  <c r="L60" i="25"/>
  <c r="P59" i="25"/>
  <c r="L59" i="25"/>
  <c r="P58" i="25"/>
  <c r="P64" i="25" s="1"/>
  <c r="L58" i="25"/>
  <c r="O49" i="25"/>
  <c r="N49" i="25"/>
  <c r="M49" i="25"/>
  <c r="K49" i="25"/>
  <c r="J49" i="25"/>
  <c r="L48" i="25"/>
  <c r="P48" i="25" s="1"/>
  <c r="P46" i="25"/>
  <c r="P44" i="25"/>
  <c r="N43" i="25"/>
  <c r="M43" i="25"/>
  <c r="K43" i="25"/>
  <c r="J43" i="25"/>
  <c r="O41" i="25"/>
  <c r="L41" i="25"/>
  <c r="O40" i="25"/>
  <c r="O43" i="25" s="1"/>
  <c r="L40" i="25"/>
  <c r="L43" i="25" s="1"/>
  <c r="O39" i="25"/>
  <c r="N39" i="25"/>
  <c r="M39" i="25"/>
  <c r="K39" i="25"/>
  <c r="J39" i="25"/>
  <c r="L38" i="25"/>
  <c r="P38" i="25" s="1"/>
  <c r="P39" i="25" s="1"/>
  <c r="N28" i="25"/>
  <c r="M28" i="25"/>
  <c r="K28" i="25"/>
  <c r="J28" i="25"/>
  <c r="O26" i="25"/>
  <c r="L26" i="25"/>
  <c r="O25" i="25"/>
  <c r="O28" i="25" s="1"/>
  <c r="L25" i="25"/>
  <c r="L28" i="25" s="1"/>
  <c r="N24" i="25"/>
  <c r="M24" i="25"/>
  <c r="L24" i="25"/>
  <c r="K24" i="25"/>
  <c r="J24" i="25"/>
  <c r="O23" i="25"/>
  <c r="O24" i="25" s="1"/>
  <c r="N22" i="25"/>
  <c r="M22" i="25"/>
  <c r="K22" i="25"/>
  <c r="J22" i="25"/>
  <c r="O21" i="25"/>
  <c r="L21" i="25"/>
  <c r="O20" i="25"/>
  <c r="O22" i="25" s="1"/>
  <c r="L20" i="25"/>
  <c r="L22" i="25" s="1"/>
  <c r="O19" i="25"/>
  <c r="N19" i="25"/>
  <c r="M19" i="25"/>
  <c r="K19" i="25"/>
  <c r="J19" i="25"/>
  <c r="L18" i="25"/>
  <c r="P18" i="25" s="1"/>
  <c r="P19" i="25" s="1"/>
  <c r="O17" i="25"/>
  <c r="N17" i="25"/>
  <c r="M17" i="25"/>
  <c r="L17" i="25"/>
  <c r="K17" i="25"/>
  <c r="J17" i="25"/>
  <c r="P16" i="25"/>
  <c r="P17" i="25" s="1"/>
  <c r="O16" i="25"/>
  <c r="M15" i="25"/>
  <c r="K15" i="25"/>
  <c r="J15" i="25"/>
  <c r="L14" i="25"/>
  <c r="P14" i="25" s="1"/>
  <c r="L13" i="25"/>
  <c r="P13" i="25" s="1"/>
  <c r="O12" i="25"/>
  <c r="L12" i="25"/>
  <c r="O11" i="25"/>
  <c r="O15" i="25" s="1"/>
  <c r="L11" i="25"/>
  <c r="P10" i="25"/>
  <c r="P9" i="25"/>
  <c r="N9" i="25"/>
  <c r="N15" i="25" s="1"/>
  <c r="N162" i="25" s="1"/>
  <c r="P68" i="23"/>
  <c r="P68" i="24"/>
  <c r="P68" i="22"/>
  <c r="J100" i="22"/>
  <c r="J161" i="22"/>
  <c r="J155" i="22"/>
  <c r="J152" i="22"/>
  <c r="J141" i="22"/>
  <c r="J131" i="22"/>
  <c r="J121" i="22"/>
  <c r="J119" i="22"/>
  <c r="J93" i="22"/>
  <c r="J89" i="22"/>
  <c r="J78" i="22"/>
  <c r="J71" i="22"/>
  <c r="J64" i="22"/>
  <c r="J49" i="22"/>
  <c r="J43" i="22"/>
  <c r="J39" i="22"/>
  <c r="J28" i="22"/>
  <c r="J24" i="22"/>
  <c r="J22" i="22"/>
  <c r="J19" i="22"/>
  <c r="J17" i="22"/>
  <c r="J15" i="22"/>
  <c r="P39" i="22"/>
  <c r="P19" i="22"/>
  <c r="L178" i="24"/>
  <c r="J178" i="24"/>
  <c r="P177" i="24"/>
  <c r="P178" i="24" s="1"/>
  <c r="N161" i="24"/>
  <c r="M161" i="24"/>
  <c r="L161" i="24"/>
  <c r="K161" i="24"/>
  <c r="J161" i="24"/>
  <c r="P160" i="24"/>
  <c r="P159" i="24"/>
  <c r="O158" i="24"/>
  <c r="P158" i="24" s="1"/>
  <c r="P157" i="24"/>
  <c r="O156" i="24"/>
  <c r="P156" i="24" s="1"/>
  <c r="N155" i="24"/>
  <c r="M155" i="24"/>
  <c r="K155" i="24"/>
  <c r="J155" i="24"/>
  <c r="O153" i="24"/>
  <c r="O155" i="24" s="1"/>
  <c r="L153" i="24"/>
  <c r="L155" i="24" s="1"/>
  <c r="N152" i="24"/>
  <c r="M152" i="24"/>
  <c r="K152" i="24"/>
  <c r="J152" i="24"/>
  <c r="O151" i="24"/>
  <c r="L151" i="24"/>
  <c r="L149" i="24"/>
  <c r="P149" i="24" s="1"/>
  <c r="O148" i="24"/>
  <c r="L148" i="24"/>
  <c r="P148" i="24" s="1"/>
  <c r="O147" i="24"/>
  <c r="L147" i="24"/>
  <c r="P147" i="24" s="1"/>
  <c r="P146" i="24"/>
  <c r="O145" i="24"/>
  <c r="L145" i="24"/>
  <c r="O144" i="24"/>
  <c r="O152" i="24" s="1"/>
  <c r="L144" i="24"/>
  <c r="L143" i="24"/>
  <c r="P143" i="24" s="1"/>
  <c r="L142" i="24"/>
  <c r="O141" i="24"/>
  <c r="N141" i="24"/>
  <c r="M141" i="24"/>
  <c r="K141" i="24"/>
  <c r="J141" i="24"/>
  <c r="O140" i="24"/>
  <c r="L140" i="24"/>
  <c r="P140" i="24" s="1"/>
  <c r="P141" i="24" s="1"/>
  <c r="O131" i="24"/>
  <c r="N131" i="24"/>
  <c r="M131" i="24"/>
  <c r="K131" i="24"/>
  <c r="J131" i="24"/>
  <c r="P130" i="24"/>
  <c r="L130" i="24"/>
  <c r="P129" i="24"/>
  <c r="L129" i="24"/>
  <c r="P128" i="24"/>
  <c r="L128" i="24"/>
  <c r="P127" i="24"/>
  <c r="L127" i="24"/>
  <c r="P126" i="24"/>
  <c r="L126" i="24"/>
  <c r="P125" i="24"/>
  <c r="L125" i="24"/>
  <c r="P124" i="24"/>
  <c r="L124" i="24"/>
  <c r="P123" i="24"/>
  <c r="L123" i="24"/>
  <c r="P122" i="24"/>
  <c r="P131" i="24" s="1"/>
  <c r="L122" i="24"/>
  <c r="L131" i="24" s="1"/>
  <c r="O121" i="24"/>
  <c r="N121" i="24"/>
  <c r="M121" i="24"/>
  <c r="K121" i="24"/>
  <c r="J121" i="24"/>
  <c r="L120" i="24"/>
  <c r="L121" i="24" s="1"/>
  <c r="N119" i="24"/>
  <c r="M119" i="24"/>
  <c r="K119" i="24"/>
  <c r="J119" i="24"/>
  <c r="O118" i="24"/>
  <c r="L118" i="24"/>
  <c r="O117" i="24"/>
  <c r="L117" i="24"/>
  <c r="O116" i="24"/>
  <c r="L116" i="24"/>
  <c r="O115" i="24"/>
  <c r="L115" i="24"/>
  <c r="O114" i="24"/>
  <c r="L114" i="24"/>
  <c r="L113" i="24"/>
  <c r="P113" i="24" s="1"/>
  <c r="L112" i="24"/>
  <c r="P112" i="24" s="1"/>
  <c r="L111" i="24"/>
  <c r="P111" i="24" s="1"/>
  <c r="O109" i="24"/>
  <c r="L109" i="24"/>
  <c r="L119" i="24" s="1"/>
  <c r="N100" i="24"/>
  <c r="M100" i="24"/>
  <c r="K100" i="24"/>
  <c r="J100" i="24"/>
  <c r="O98" i="24"/>
  <c r="L98" i="24"/>
  <c r="P98" i="24" s="1"/>
  <c r="O97" i="24"/>
  <c r="L97" i="24"/>
  <c r="O96" i="24"/>
  <c r="L96" i="24"/>
  <c r="P96" i="24" s="1"/>
  <c r="P95" i="24"/>
  <c r="O94" i="24"/>
  <c r="O100" i="24" s="1"/>
  <c r="N93" i="24"/>
  <c r="M93" i="24"/>
  <c r="J93" i="24"/>
  <c r="K92" i="24"/>
  <c r="K93" i="24" s="1"/>
  <c r="O91" i="24"/>
  <c r="O93" i="24" s="1"/>
  <c r="L91" i="24"/>
  <c r="O89" i="24"/>
  <c r="N89" i="24"/>
  <c r="M89" i="24"/>
  <c r="K89" i="24"/>
  <c r="J89" i="24"/>
  <c r="L88" i="24"/>
  <c r="L89" i="24" s="1"/>
  <c r="N78" i="24"/>
  <c r="M78" i="24"/>
  <c r="K78" i="24"/>
  <c r="J78" i="24"/>
  <c r="P77" i="24"/>
  <c r="L77" i="24"/>
  <c r="P76" i="24"/>
  <c r="L76" i="24"/>
  <c r="O75" i="24"/>
  <c r="O78" i="24" s="1"/>
  <c r="L75" i="24"/>
  <c r="L74" i="24"/>
  <c r="L78" i="24" s="1"/>
  <c r="P72" i="24"/>
  <c r="N71" i="24"/>
  <c r="M71" i="24"/>
  <c r="K71" i="24"/>
  <c r="J71" i="24"/>
  <c r="L70" i="24"/>
  <c r="P70" i="24" s="1"/>
  <c r="L69" i="24"/>
  <c r="P67" i="24"/>
  <c r="O66" i="24"/>
  <c r="O71" i="24" s="1"/>
  <c r="L66" i="24"/>
  <c r="P66" i="24" s="1"/>
  <c r="O64" i="24"/>
  <c r="N64" i="24"/>
  <c r="M64" i="24"/>
  <c r="L64" i="24"/>
  <c r="K64" i="24"/>
  <c r="J64" i="24"/>
  <c r="P63" i="24"/>
  <c r="P62" i="24"/>
  <c r="L62" i="24"/>
  <c r="P61" i="24"/>
  <c r="L61" i="24"/>
  <c r="P60" i="24"/>
  <c r="L60" i="24"/>
  <c r="P59" i="24"/>
  <c r="L59" i="24"/>
  <c r="P58" i="24"/>
  <c r="P64" i="24" s="1"/>
  <c r="L58" i="24"/>
  <c r="O49" i="24"/>
  <c r="N49" i="24"/>
  <c r="M49" i="24"/>
  <c r="K49" i="24"/>
  <c r="J49" i="24"/>
  <c r="L48" i="24"/>
  <c r="L49" i="24" s="1"/>
  <c r="P46" i="24"/>
  <c r="P44" i="24"/>
  <c r="N43" i="24"/>
  <c r="M43" i="24"/>
  <c r="K43" i="24"/>
  <c r="J43" i="24"/>
  <c r="O41" i="24"/>
  <c r="L41" i="24"/>
  <c r="O40" i="24"/>
  <c r="O43" i="24" s="1"/>
  <c r="L40" i="24"/>
  <c r="L43" i="24" s="1"/>
  <c r="O39" i="24"/>
  <c r="N39" i="24"/>
  <c r="M39" i="24"/>
  <c r="K39" i="24"/>
  <c r="J39" i="24"/>
  <c r="L38" i="24"/>
  <c r="L39" i="24" s="1"/>
  <c r="N28" i="24"/>
  <c r="M28" i="24"/>
  <c r="K28" i="24"/>
  <c r="J28" i="24"/>
  <c r="O26" i="24"/>
  <c r="L26" i="24"/>
  <c r="O25" i="24"/>
  <c r="O28" i="24" s="1"/>
  <c r="L25" i="24"/>
  <c r="L28" i="24" s="1"/>
  <c r="N24" i="24"/>
  <c r="M24" i="24"/>
  <c r="L24" i="24"/>
  <c r="K24" i="24"/>
  <c r="J24" i="24"/>
  <c r="O23" i="24"/>
  <c r="O24" i="24" s="1"/>
  <c r="N22" i="24"/>
  <c r="M22" i="24"/>
  <c r="K22" i="24"/>
  <c r="J22" i="24"/>
  <c r="O21" i="24"/>
  <c r="L21" i="24"/>
  <c r="O20" i="24"/>
  <c r="O22" i="24" s="1"/>
  <c r="L20" i="24"/>
  <c r="L22" i="24" s="1"/>
  <c r="O19" i="24"/>
  <c r="N19" i="24"/>
  <c r="M19" i="24"/>
  <c r="K19" i="24"/>
  <c r="J19" i="24"/>
  <c r="L18" i="24"/>
  <c r="L19" i="24" s="1"/>
  <c r="O17" i="24"/>
  <c r="N17" i="24"/>
  <c r="M17" i="24"/>
  <c r="L17" i="24"/>
  <c r="K17" i="24"/>
  <c r="J17" i="24"/>
  <c r="P16" i="24"/>
  <c r="P17" i="24" s="1"/>
  <c r="O16" i="24"/>
  <c r="M15" i="24"/>
  <c r="K15" i="24"/>
  <c r="K162" i="24" s="1"/>
  <c r="J15" i="24"/>
  <c r="L14" i="24"/>
  <c r="P14" i="24" s="1"/>
  <c r="L13" i="24"/>
  <c r="P13" i="24" s="1"/>
  <c r="O12" i="24"/>
  <c r="L12" i="24"/>
  <c r="O11" i="24"/>
  <c r="O15" i="24" s="1"/>
  <c r="L11" i="24"/>
  <c r="P10" i="24"/>
  <c r="P9" i="24"/>
  <c r="N9" i="24"/>
  <c r="N15" i="24" s="1"/>
  <c r="N162" i="24" s="1"/>
  <c r="J163" i="16"/>
  <c r="K162" i="16"/>
  <c r="K161" i="16"/>
  <c r="K160" i="16"/>
  <c r="N155" i="23"/>
  <c r="J155" i="23"/>
  <c r="J119" i="23"/>
  <c r="N119" i="23"/>
  <c r="K119" i="23"/>
  <c r="P111" i="23"/>
  <c r="L111" i="23"/>
  <c r="J100" i="23"/>
  <c r="N100" i="23"/>
  <c r="O98" i="23"/>
  <c r="L98" i="23"/>
  <c r="P178" i="23"/>
  <c r="L178" i="23"/>
  <c r="J178" i="23"/>
  <c r="P177" i="23"/>
  <c r="N161" i="23"/>
  <c r="M161" i="23"/>
  <c r="L161" i="23"/>
  <c r="K161" i="23"/>
  <c r="J161" i="23"/>
  <c r="P160" i="23"/>
  <c r="P159" i="23"/>
  <c r="O158" i="23"/>
  <c r="P158" i="23" s="1"/>
  <c r="P157" i="23"/>
  <c r="O156" i="23"/>
  <c r="P156" i="23" s="1"/>
  <c r="P161" i="23" s="1"/>
  <c r="M155" i="23"/>
  <c r="K155" i="23"/>
  <c r="O153" i="23"/>
  <c r="O155" i="23" s="1"/>
  <c r="L153" i="23"/>
  <c r="N152" i="23"/>
  <c r="M152" i="23"/>
  <c r="K152" i="23"/>
  <c r="J152" i="23"/>
  <c r="O151" i="23"/>
  <c r="L151" i="23"/>
  <c r="P151" i="23" s="1"/>
  <c r="L149" i="23"/>
  <c r="P149" i="23" s="1"/>
  <c r="O148" i="23"/>
  <c r="L148" i="23"/>
  <c r="P148" i="23" s="1"/>
  <c r="O147" i="23"/>
  <c r="L147" i="23"/>
  <c r="P147" i="23" s="1"/>
  <c r="P146" i="23"/>
  <c r="O145" i="23"/>
  <c r="L145" i="23"/>
  <c r="O144" i="23"/>
  <c r="O152" i="23" s="1"/>
  <c r="L144" i="23"/>
  <c r="L143" i="23"/>
  <c r="P143" i="23" s="1"/>
  <c r="L142" i="23"/>
  <c r="P142" i="23" s="1"/>
  <c r="N141" i="23"/>
  <c r="M141" i="23"/>
  <c r="K141" i="23"/>
  <c r="J141" i="23"/>
  <c r="O140" i="23"/>
  <c r="O141" i="23" s="1"/>
  <c r="L140" i="23"/>
  <c r="L141" i="23" s="1"/>
  <c r="O131" i="23"/>
  <c r="N131" i="23"/>
  <c r="M131" i="23"/>
  <c r="K131" i="23"/>
  <c r="J131" i="23"/>
  <c r="L130" i="23"/>
  <c r="P130" i="23" s="1"/>
  <c r="L129" i="23"/>
  <c r="P129" i="23" s="1"/>
  <c r="L128" i="23"/>
  <c r="P128" i="23" s="1"/>
  <c r="L127" i="23"/>
  <c r="P127" i="23" s="1"/>
  <c r="L126" i="23"/>
  <c r="P126" i="23" s="1"/>
  <c r="L125" i="23"/>
  <c r="P125" i="23" s="1"/>
  <c r="L124" i="23"/>
  <c r="P124" i="23" s="1"/>
  <c r="L123" i="23"/>
  <c r="P123" i="23" s="1"/>
  <c r="L122" i="23"/>
  <c r="L131" i="23" s="1"/>
  <c r="O121" i="23"/>
  <c r="N121" i="23"/>
  <c r="M121" i="23"/>
  <c r="K121" i="23"/>
  <c r="J121" i="23"/>
  <c r="L120" i="23"/>
  <c r="P120" i="23" s="1"/>
  <c r="P121" i="23" s="1"/>
  <c r="M119" i="23"/>
  <c r="O118" i="23"/>
  <c r="L118" i="23"/>
  <c r="O117" i="23"/>
  <c r="L117" i="23"/>
  <c r="O116" i="23"/>
  <c r="L116" i="23"/>
  <c r="O115" i="23"/>
  <c r="L115" i="23"/>
  <c r="O114" i="23"/>
  <c r="L114" i="23"/>
  <c r="L113" i="23"/>
  <c r="P113" i="23" s="1"/>
  <c r="L112" i="23"/>
  <c r="P112" i="23" s="1"/>
  <c r="O109" i="23"/>
  <c r="O119" i="23" s="1"/>
  <c r="L109" i="23"/>
  <c r="M100" i="23"/>
  <c r="K100" i="23"/>
  <c r="O97" i="23"/>
  <c r="L97" i="23"/>
  <c r="O96" i="23"/>
  <c r="L96" i="23"/>
  <c r="L100" i="23" s="1"/>
  <c r="P95" i="23"/>
  <c r="O94" i="23"/>
  <c r="N93" i="23"/>
  <c r="M93" i="23"/>
  <c r="J93" i="23"/>
  <c r="K92" i="23"/>
  <c r="L92" i="23" s="1"/>
  <c r="P92" i="23" s="1"/>
  <c r="O91" i="23"/>
  <c r="O93" i="23" s="1"/>
  <c r="L91" i="23"/>
  <c r="L93" i="23" s="1"/>
  <c r="O89" i="23"/>
  <c r="N89" i="23"/>
  <c r="M89" i="23"/>
  <c r="K89" i="23"/>
  <c r="J89" i="23"/>
  <c r="L88" i="23"/>
  <c r="P88" i="23" s="1"/>
  <c r="P89" i="23" s="1"/>
  <c r="O78" i="23"/>
  <c r="N78" i="23"/>
  <c r="M78" i="23"/>
  <c r="K78" i="23"/>
  <c r="J78" i="23"/>
  <c r="L77" i="23"/>
  <c r="P77" i="23" s="1"/>
  <c r="L76" i="23"/>
  <c r="P76" i="23" s="1"/>
  <c r="O75" i="23"/>
  <c r="L75" i="23"/>
  <c r="P75" i="23" s="1"/>
  <c r="L74" i="23"/>
  <c r="P72" i="23"/>
  <c r="N71" i="23"/>
  <c r="M71" i="23"/>
  <c r="K71" i="23"/>
  <c r="J71" i="23"/>
  <c r="L70" i="23"/>
  <c r="P70" i="23" s="1"/>
  <c r="L69" i="23"/>
  <c r="P69" i="23" s="1"/>
  <c r="P67" i="23"/>
  <c r="O66" i="23"/>
  <c r="O71" i="23" s="1"/>
  <c r="L66" i="23"/>
  <c r="O64" i="23"/>
  <c r="N64" i="23"/>
  <c r="M64" i="23"/>
  <c r="K64" i="23"/>
  <c r="J64" i="23"/>
  <c r="P63" i="23"/>
  <c r="L62" i="23"/>
  <c r="P62" i="23" s="1"/>
  <c r="L61" i="23"/>
  <c r="P61" i="23" s="1"/>
  <c r="L60" i="23"/>
  <c r="P60" i="23" s="1"/>
  <c r="L59" i="23"/>
  <c r="P59" i="23" s="1"/>
  <c r="L58" i="23"/>
  <c r="L64" i="23" s="1"/>
  <c r="O49" i="23"/>
  <c r="N49" i="23"/>
  <c r="M49" i="23"/>
  <c r="K49" i="23"/>
  <c r="J49" i="23"/>
  <c r="L48" i="23"/>
  <c r="P48" i="23" s="1"/>
  <c r="P46" i="23"/>
  <c r="P44" i="23"/>
  <c r="P49" i="23" s="1"/>
  <c r="N43" i="23"/>
  <c r="M43" i="23"/>
  <c r="K43" i="23"/>
  <c r="J43" i="23"/>
  <c r="O41" i="23"/>
  <c r="L41" i="23"/>
  <c r="P41" i="23" s="1"/>
  <c r="O40" i="23"/>
  <c r="O43" i="23" s="1"/>
  <c r="L40" i="23"/>
  <c r="L43" i="23" s="1"/>
  <c r="O39" i="23"/>
  <c r="N39" i="23"/>
  <c r="M39" i="23"/>
  <c r="K39" i="23"/>
  <c r="J39" i="23"/>
  <c r="L38" i="23"/>
  <c r="P38" i="23" s="1"/>
  <c r="P39" i="23" s="1"/>
  <c r="N28" i="23"/>
  <c r="M28" i="23"/>
  <c r="K28" i="23"/>
  <c r="J28" i="23"/>
  <c r="O26" i="23"/>
  <c r="L26" i="23"/>
  <c r="P26" i="23" s="1"/>
  <c r="O25" i="23"/>
  <c r="O28" i="23" s="1"/>
  <c r="L25" i="23"/>
  <c r="L28" i="23" s="1"/>
  <c r="N24" i="23"/>
  <c r="M24" i="23"/>
  <c r="L24" i="23"/>
  <c r="K24" i="23"/>
  <c r="J24" i="23"/>
  <c r="O23" i="23"/>
  <c r="O24" i="23" s="1"/>
  <c r="N22" i="23"/>
  <c r="M22" i="23"/>
  <c r="K22" i="23"/>
  <c r="J22" i="23"/>
  <c r="O21" i="23"/>
  <c r="L21" i="23"/>
  <c r="P21" i="23" s="1"/>
  <c r="O20" i="23"/>
  <c r="O22" i="23" s="1"/>
  <c r="L20" i="23"/>
  <c r="L22" i="23" s="1"/>
  <c r="O19" i="23"/>
  <c r="N19" i="23"/>
  <c r="M19" i="23"/>
  <c r="K19" i="23"/>
  <c r="J19" i="23"/>
  <c r="L18" i="23"/>
  <c r="P18" i="23" s="1"/>
  <c r="P19" i="23" s="1"/>
  <c r="N17" i="23"/>
  <c r="M17" i="23"/>
  <c r="L17" i="23"/>
  <c r="K17" i="23"/>
  <c r="J17" i="23"/>
  <c r="O16" i="23"/>
  <c r="O17" i="23" s="1"/>
  <c r="M15" i="23"/>
  <c r="M162" i="23" s="1"/>
  <c r="K15" i="23"/>
  <c r="J15" i="23"/>
  <c r="L14" i="23"/>
  <c r="P14" i="23" s="1"/>
  <c r="L13" i="23"/>
  <c r="P13" i="23" s="1"/>
  <c r="O12" i="23"/>
  <c r="L12" i="23"/>
  <c r="P12" i="23" s="1"/>
  <c r="O11" i="23"/>
  <c r="O15" i="23" s="1"/>
  <c r="L11" i="23"/>
  <c r="L15" i="23" s="1"/>
  <c r="P10" i="23"/>
  <c r="P9" i="23"/>
  <c r="N9" i="23"/>
  <c r="N15" i="23" s="1"/>
  <c r="J144" i="16"/>
  <c r="K143" i="16"/>
  <c r="K142" i="16"/>
  <c r="K141" i="16"/>
  <c r="J126" i="16"/>
  <c r="K125" i="16"/>
  <c r="K124" i="16"/>
  <c r="K123" i="16"/>
  <c r="L161" i="21"/>
  <c r="L15" i="21"/>
  <c r="L22" i="21"/>
  <c r="L24" i="21"/>
  <c r="L28" i="21"/>
  <c r="L39" i="21"/>
  <c r="L43" i="21"/>
  <c r="L49" i="21"/>
  <c r="L64" i="21"/>
  <c r="L71" i="21"/>
  <c r="L78" i="21"/>
  <c r="L93" i="21"/>
  <c r="L100" i="21"/>
  <c r="L119" i="21"/>
  <c r="L121" i="21"/>
  <c r="L131" i="21"/>
  <c r="L141" i="21"/>
  <c r="L152" i="21"/>
  <c r="L155" i="21"/>
  <c r="L89" i="21"/>
  <c r="L19" i="21"/>
  <c r="L17" i="21"/>
  <c r="P95" i="22"/>
  <c r="L178" i="22"/>
  <c r="J178" i="22"/>
  <c r="P177" i="22"/>
  <c r="P178" i="22" s="1"/>
  <c r="N161" i="22"/>
  <c r="M161" i="22"/>
  <c r="L161" i="22"/>
  <c r="K161" i="22"/>
  <c r="P160" i="22"/>
  <c r="P159" i="22"/>
  <c r="O158" i="22"/>
  <c r="P158" i="22" s="1"/>
  <c r="P157" i="22"/>
  <c r="P156" i="22"/>
  <c r="P161" i="22" s="1"/>
  <c r="O156" i="22"/>
  <c r="N155" i="22"/>
  <c r="M155" i="22"/>
  <c r="K155" i="22"/>
  <c r="P154" i="22"/>
  <c r="O153" i="22"/>
  <c r="O155" i="22" s="1"/>
  <c r="L153" i="22"/>
  <c r="L155" i="22" s="1"/>
  <c r="N152" i="22"/>
  <c r="M152" i="22"/>
  <c r="K152" i="22"/>
  <c r="O151" i="22"/>
  <c r="L151" i="22"/>
  <c r="P151" i="22" s="1"/>
  <c r="L149" i="22"/>
  <c r="P149" i="22" s="1"/>
  <c r="O148" i="22"/>
  <c r="L148" i="22"/>
  <c r="O147" i="22"/>
  <c r="L147" i="22"/>
  <c r="P146" i="22"/>
  <c r="O145" i="22"/>
  <c r="L145" i="22"/>
  <c r="P145" i="22" s="1"/>
  <c r="O144" i="22"/>
  <c r="L144" i="22"/>
  <c r="P144" i="22" s="1"/>
  <c r="L143" i="22"/>
  <c r="P143" i="22" s="1"/>
  <c r="L142" i="22"/>
  <c r="L152" i="22" s="1"/>
  <c r="N141" i="22"/>
  <c r="M141" i="22"/>
  <c r="K141" i="22"/>
  <c r="O140" i="22"/>
  <c r="O141" i="22" s="1"/>
  <c r="L140" i="22"/>
  <c r="O131" i="22"/>
  <c r="N131" i="22"/>
  <c r="M131" i="22"/>
  <c r="K131" i="22"/>
  <c r="L130" i="22"/>
  <c r="P130" i="22" s="1"/>
  <c r="L129" i="22"/>
  <c r="P129" i="22" s="1"/>
  <c r="L128" i="22"/>
  <c r="P128" i="22" s="1"/>
  <c r="L127" i="22"/>
  <c r="P127" i="22" s="1"/>
  <c r="L126" i="22"/>
  <c r="P126" i="22" s="1"/>
  <c r="L125" i="22"/>
  <c r="P125" i="22" s="1"/>
  <c r="L124" i="22"/>
  <c r="P124" i="22" s="1"/>
  <c r="L123" i="22"/>
  <c r="P123" i="22" s="1"/>
  <c r="L122" i="22"/>
  <c r="P122" i="22" s="1"/>
  <c r="P131" i="22" s="1"/>
  <c r="O121" i="22"/>
  <c r="N121" i="22"/>
  <c r="M121" i="22"/>
  <c r="K121" i="22"/>
  <c r="L120" i="22"/>
  <c r="L121" i="22" s="1"/>
  <c r="N119" i="22"/>
  <c r="M119" i="22"/>
  <c r="K119" i="22"/>
  <c r="O118" i="22"/>
  <c r="L118" i="22"/>
  <c r="O117" i="22"/>
  <c r="L117" i="22"/>
  <c r="O116" i="22"/>
  <c r="L116" i="22"/>
  <c r="O115" i="22"/>
  <c r="L115" i="22"/>
  <c r="O114" i="22"/>
  <c r="L114" i="22"/>
  <c r="P113" i="22"/>
  <c r="L113" i="22"/>
  <c r="P112" i="22"/>
  <c r="L112" i="22"/>
  <c r="P110" i="22"/>
  <c r="O109" i="22"/>
  <c r="L109" i="22"/>
  <c r="P109" i="22" s="1"/>
  <c r="N100" i="22"/>
  <c r="M100" i="22"/>
  <c r="K100" i="22"/>
  <c r="L98" i="22"/>
  <c r="P98" i="22" s="1"/>
  <c r="O97" i="22"/>
  <c r="L97" i="22"/>
  <c r="P97" i="22" s="1"/>
  <c r="O96" i="22"/>
  <c r="L96" i="22"/>
  <c r="L100" i="22" s="1"/>
  <c r="O94" i="22"/>
  <c r="O100" i="22" s="1"/>
  <c r="N93" i="22"/>
  <c r="M93" i="22"/>
  <c r="K92" i="22"/>
  <c r="L92" i="22" s="1"/>
  <c r="P92" i="22" s="1"/>
  <c r="O91" i="22"/>
  <c r="O93" i="22" s="1"/>
  <c r="L91" i="22"/>
  <c r="L93" i="22" s="1"/>
  <c r="O89" i="22"/>
  <c r="N89" i="22"/>
  <c r="M89" i="22"/>
  <c r="K89" i="22"/>
  <c r="L88" i="22"/>
  <c r="P88" i="22" s="1"/>
  <c r="P89" i="22" s="1"/>
  <c r="N78" i="22"/>
  <c r="M78" i="22"/>
  <c r="K78" i="22"/>
  <c r="L77" i="22"/>
  <c r="P77" i="22" s="1"/>
  <c r="L76" i="22"/>
  <c r="P76" i="22" s="1"/>
  <c r="O75" i="22"/>
  <c r="O78" i="22" s="1"/>
  <c r="L75" i="22"/>
  <c r="P75" i="22" s="1"/>
  <c r="L74" i="22"/>
  <c r="P72" i="22"/>
  <c r="N71" i="22"/>
  <c r="M71" i="22"/>
  <c r="K71" i="22"/>
  <c r="L70" i="22"/>
  <c r="P70" i="22" s="1"/>
  <c r="L69" i="22"/>
  <c r="P69" i="22" s="1"/>
  <c r="P67" i="22"/>
  <c r="O66" i="22"/>
  <c r="O71" i="22" s="1"/>
  <c r="L66" i="22"/>
  <c r="P66" i="22" s="1"/>
  <c r="O64" i="22"/>
  <c r="N64" i="22"/>
  <c r="M64" i="22"/>
  <c r="K64" i="22"/>
  <c r="P63" i="22"/>
  <c r="L62" i="22"/>
  <c r="P62" i="22" s="1"/>
  <c r="L61" i="22"/>
  <c r="P61" i="22" s="1"/>
  <c r="L60" i="22"/>
  <c r="P60" i="22" s="1"/>
  <c r="L59" i="22"/>
  <c r="P59" i="22" s="1"/>
  <c r="L58" i="22"/>
  <c r="L64" i="22" s="1"/>
  <c r="O49" i="22"/>
  <c r="N49" i="22"/>
  <c r="M49" i="22"/>
  <c r="K49" i="22"/>
  <c r="L48" i="22"/>
  <c r="P48" i="22" s="1"/>
  <c r="P46" i="22"/>
  <c r="P44" i="22"/>
  <c r="P49" i="22" s="1"/>
  <c r="N43" i="22"/>
  <c r="M43" i="22"/>
  <c r="K43" i="22"/>
  <c r="O41" i="22"/>
  <c r="L41" i="22"/>
  <c r="P41" i="22" s="1"/>
  <c r="O40" i="22"/>
  <c r="O43" i="22" s="1"/>
  <c r="L40" i="22"/>
  <c r="L43" i="22" s="1"/>
  <c r="O39" i="22"/>
  <c r="N39" i="22"/>
  <c r="M39" i="22"/>
  <c r="K39" i="22"/>
  <c r="L38" i="22"/>
  <c r="P38" i="22" s="1"/>
  <c r="N28" i="22"/>
  <c r="M28" i="22"/>
  <c r="K28" i="22"/>
  <c r="O26" i="22"/>
  <c r="L26" i="22"/>
  <c r="P26" i="22" s="1"/>
  <c r="O25" i="22"/>
  <c r="O28" i="22" s="1"/>
  <c r="L25" i="22"/>
  <c r="L28" i="22" s="1"/>
  <c r="N24" i="22"/>
  <c r="M24" i="22"/>
  <c r="L24" i="22"/>
  <c r="K24" i="22"/>
  <c r="O23" i="22"/>
  <c r="O24" i="22" s="1"/>
  <c r="N22" i="22"/>
  <c r="M22" i="22"/>
  <c r="K22" i="22"/>
  <c r="O21" i="22"/>
  <c r="L21" i="22"/>
  <c r="P21" i="22" s="1"/>
  <c r="O20" i="22"/>
  <c r="O22" i="22" s="1"/>
  <c r="L20" i="22"/>
  <c r="L22" i="22" s="1"/>
  <c r="O19" i="22"/>
  <c r="N19" i="22"/>
  <c r="M19" i="22"/>
  <c r="K19" i="22"/>
  <c r="L18" i="22"/>
  <c r="P18" i="22" s="1"/>
  <c r="N17" i="22"/>
  <c r="M17" i="22"/>
  <c r="L17" i="22"/>
  <c r="K17" i="22"/>
  <c r="P16" i="22"/>
  <c r="P17" i="22" s="1"/>
  <c r="O16" i="22"/>
  <c r="O17" i="22" s="1"/>
  <c r="M15" i="22"/>
  <c r="M162" i="22" s="1"/>
  <c r="K15" i="22"/>
  <c r="L14" i="22"/>
  <c r="P14" i="22" s="1"/>
  <c r="L13" i="22"/>
  <c r="P13" i="22" s="1"/>
  <c r="O12" i="22"/>
  <c r="L12" i="22"/>
  <c r="O11" i="22"/>
  <c r="O15" i="22" s="1"/>
  <c r="L11" i="22"/>
  <c r="P10" i="22"/>
  <c r="P9" i="22"/>
  <c r="N9" i="22"/>
  <c r="N15" i="22" s="1"/>
  <c r="N162" i="22" s="1"/>
  <c r="P153" i="23" l="1"/>
  <c r="P155" i="23" s="1"/>
  <c r="L155" i="23"/>
  <c r="N162" i="23"/>
  <c r="P71" i="22"/>
  <c r="L15" i="22"/>
  <c r="P12" i="22"/>
  <c r="L78" i="22"/>
  <c r="O119" i="22"/>
  <c r="O162" i="22" s="1"/>
  <c r="P114" i="22"/>
  <c r="P115" i="22"/>
  <c r="P119" i="22" s="1"/>
  <c r="P116" i="22"/>
  <c r="P117" i="22"/>
  <c r="P118" i="22"/>
  <c r="P120" i="22"/>
  <c r="P121" i="22" s="1"/>
  <c r="P140" i="22"/>
  <c r="P141" i="22" s="1"/>
  <c r="O152" i="22"/>
  <c r="P147" i="22"/>
  <c r="P148" i="22"/>
  <c r="O161" i="22"/>
  <c r="L162" i="21"/>
  <c r="P16" i="23"/>
  <c r="P17" i="23" s="1"/>
  <c r="P58" i="23"/>
  <c r="P64" i="23" s="1"/>
  <c r="P66" i="23"/>
  <c r="P71" i="23" s="1"/>
  <c r="L78" i="23"/>
  <c r="O100" i="23"/>
  <c r="O162" i="23" s="1"/>
  <c r="P97" i="23"/>
  <c r="P109" i="23"/>
  <c r="P114" i="23"/>
  <c r="P115" i="23"/>
  <c r="P116" i="23"/>
  <c r="P117" i="23"/>
  <c r="P118" i="23"/>
  <c r="P122" i="23"/>
  <c r="P131" i="23" s="1"/>
  <c r="J162" i="23"/>
  <c r="L100" i="24"/>
  <c r="L131" i="25"/>
  <c r="P122" i="25"/>
  <c r="P131" i="25" s="1"/>
  <c r="O161" i="25"/>
  <c r="P156" i="25"/>
  <c r="P161" i="25" s="1"/>
  <c r="L49" i="26"/>
  <c r="P48" i="26"/>
  <c r="P49" i="26" s="1"/>
  <c r="L78" i="26"/>
  <c r="L89" i="26"/>
  <c r="P88" i="26"/>
  <c r="P89" i="26" s="1"/>
  <c r="O100" i="26"/>
  <c r="L131" i="26"/>
  <c r="P122" i="26"/>
  <c r="P131" i="26" s="1"/>
  <c r="O161" i="26"/>
  <c r="P156" i="26"/>
  <c r="P161" i="26" s="1"/>
  <c r="L48" i="28"/>
  <c r="P47" i="28"/>
  <c r="P48" i="28" s="1"/>
  <c r="L88" i="28"/>
  <c r="P87" i="28"/>
  <c r="P88" i="28" s="1"/>
  <c r="O160" i="28"/>
  <c r="P155" i="28"/>
  <c r="P160" i="28" s="1"/>
  <c r="P144" i="23"/>
  <c r="P152" i="23" s="1"/>
  <c r="P145" i="23"/>
  <c r="P98" i="23"/>
  <c r="L15" i="24"/>
  <c r="P12" i="24"/>
  <c r="J162" i="24"/>
  <c r="M162" i="24"/>
  <c r="P21" i="24"/>
  <c r="P26" i="24"/>
  <c r="P41" i="24"/>
  <c r="L71" i="24"/>
  <c r="P75" i="24"/>
  <c r="O119" i="24"/>
  <c r="O162" i="24" s="1"/>
  <c r="P114" i="24"/>
  <c r="P115" i="24"/>
  <c r="P116" i="24"/>
  <c r="P117" i="24"/>
  <c r="P118" i="24"/>
  <c r="L152" i="24"/>
  <c r="P144" i="24"/>
  <c r="P145" i="24"/>
  <c r="P151" i="24"/>
  <c r="P161" i="24"/>
  <c r="J162" i="22"/>
  <c r="L15" i="25"/>
  <c r="P12" i="25"/>
  <c r="J162" i="25"/>
  <c r="M162" i="25"/>
  <c r="P21" i="25"/>
  <c r="P26" i="25"/>
  <c r="P41" i="25"/>
  <c r="P49" i="25"/>
  <c r="L78" i="25"/>
  <c r="O100" i="25"/>
  <c r="O162" i="25" s="1"/>
  <c r="P96" i="25"/>
  <c r="L100" i="25"/>
  <c r="P98" i="25"/>
  <c r="P109" i="25"/>
  <c r="O152" i="25"/>
  <c r="P147" i="25"/>
  <c r="P148" i="25"/>
  <c r="P152" i="25" s="1"/>
  <c r="N162" i="26"/>
  <c r="O162" i="26"/>
  <c r="K162" i="26"/>
  <c r="L19" i="26"/>
  <c r="P18" i="26"/>
  <c r="P19" i="26" s="1"/>
  <c r="P71" i="26"/>
  <c r="N161" i="28"/>
  <c r="L19" i="28"/>
  <c r="P18" i="28"/>
  <c r="P19" i="28" s="1"/>
  <c r="L70" i="28"/>
  <c r="L120" i="28"/>
  <c r="P119" i="28"/>
  <c r="P120" i="28" s="1"/>
  <c r="L161" i="29"/>
  <c r="P12" i="26"/>
  <c r="J162" i="26"/>
  <c r="M162" i="26"/>
  <c r="P21" i="26"/>
  <c r="P26" i="26"/>
  <c r="L64" i="26"/>
  <c r="L93" i="26"/>
  <c r="P96" i="26"/>
  <c r="P100" i="26" s="1"/>
  <c r="P97" i="26"/>
  <c r="P98" i="26"/>
  <c r="P114" i="26"/>
  <c r="P115" i="26"/>
  <c r="P116" i="26"/>
  <c r="P117" i="26"/>
  <c r="P140" i="26"/>
  <c r="P141" i="26" s="1"/>
  <c r="O152" i="26"/>
  <c r="P147" i="26"/>
  <c r="P148" i="26"/>
  <c r="P21" i="27"/>
  <c r="P26" i="27"/>
  <c r="P40" i="27"/>
  <c r="P48" i="27"/>
  <c r="L63" i="27"/>
  <c r="L77" i="27"/>
  <c r="O118" i="27"/>
  <c r="P113" i="27"/>
  <c r="P114" i="27"/>
  <c r="P115" i="27"/>
  <c r="P116" i="27"/>
  <c r="P143" i="27"/>
  <c r="P144" i="27"/>
  <c r="P12" i="28"/>
  <c r="M161" i="28"/>
  <c r="P21" i="28"/>
  <c r="P26" i="28"/>
  <c r="L63" i="28"/>
  <c r="O99" i="28"/>
  <c r="O161" i="28" s="1"/>
  <c r="P95" i="28"/>
  <c r="L99" i="28"/>
  <c r="P97" i="28"/>
  <c r="P108" i="28"/>
  <c r="L118" i="28"/>
  <c r="P113" i="28"/>
  <c r="P114" i="28"/>
  <c r="P115" i="28"/>
  <c r="P116" i="28"/>
  <c r="L130" i="28"/>
  <c r="P139" i="28"/>
  <c r="P140" i="28" s="1"/>
  <c r="L140" i="28"/>
  <c r="L151" i="28"/>
  <c r="P144" i="28"/>
  <c r="P92" i="31"/>
  <c r="P161" i="31" s="1"/>
  <c r="P99" i="31"/>
  <c r="L92" i="31"/>
  <c r="L161" i="31" s="1"/>
  <c r="P161" i="29"/>
  <c r="P77" i="28"/>
  <c r="P90" i="28"/>
  <c r="L91" i="28"/>
  <c r="P91" i="28" s="1"/>
  <c r="P93" i="28"/>
  <c r="P110" i="28"/>
  <c r="P121" i="28"/>
  <c r="P130" i="28" s="1"/>
  <c r="P152" i="28"/>
  <c r="P154" i="28" s="1"/>
  <c r="P20" i="28"/>
  <c r="P22" i="28" s="1"/>
  <c r="P25" i="28"/>
  <c r="P28" i="28" s="1"/>
  <c r="P39" i="28"/>
  <c r="P42" i="28" s="1"/>
  <c r="P65" i="28"/>
  <c r="P70" i="28" s="1"/>
  <c r="L77" i="28"/>
  <c r="P11" i="28"/>
  <c r="P15" i="28" s="1"/>
  <c r="P16" i="28"/>
  <c r="P17" i="28" s="1"/>
  <c r="P57" i="28"/>
  <c r="P63" i="28" s="1"/>
  <c r="P96" i="28"/>
  <c r="P143" i="28"/>
  <c r="P151" i="28" s="1"/>
  <c r="K126" i="16"/>
  <c r="K144" i="16"/>
  <c r="K163" i="16"/>
  <c r="K184" i="16"/>
  <c r="O99" i="27"/>
  <c r="P95" i="27"/>
  <c r="L99" i="27"/>
  <c r="P97" i="27"/>
  <c r="P108" i="27"/>
  <c r="P119" i="27"/>
  <c r="P120" i="27" s="1"/>
  <c r="P130" i="27"/>
  <c r="P139" i="27"/>
  <c r="P140" i="27" s="1"/>
  <c r="L140" i="27"/>
  <c r="P146" i="27"/>
  <c r="P150" i="27"/>
  <c r="L151" i="27"/>
  <c r="P16" i="27"/>
  <c r="P17" i="27" s="1"/>
  <c r="P57" i="27"/>
  <c r="P63" i="27" s="1"/>
  <c r="P65" i="27"/>
  <c r="P70" i="27" s="1"/>
  <c r="P74" i="27"/>
  <c r="P160" i="27"/>
  <c r="P147" i="27"/>
  <c r="P151" i="27" s="1"/>
  <c r="J161" i="27"/>
  <c r="N161" i="27"/>
  <c r="P11" i="27"/>
  <c r="P15" i="27" s="1"/>
  <c r="L19" i="27"/>
  <c r="L38" i="27"/>
  <c r="L48" i="27"/>
  <c r="L70" i="27"/>
  <c r="L88" i="27"/>
  <c r="K92" i="27"/>
  <c r="K161" i="27" s="1"/>
  <c r="P96" i="27"/>
  <c r="L118" i="27"/>
  <c r="L130" i="27"/>
  <c r="P152" i="27"/>
  <c r="P154" i="27" s="1"/>
  <c r="O160" i="27"/>
  <c r="P20" i="27"/>
  <c r="P23" i="27"/>
  <c r="P24" i="27" s="1"/>
  <c r="P25" i="27"/>
  <c r="P28" i="27" s="1"/>
  <c r="P39" i="27"/>
  <c r="P42" i="27" s="1"/>
  <c r="P73" i="27"/>
  <c r="P90" i="27"/>
  <c r="P92" i="27" s="1"/>
  <c r="P93" i="27"/>
  <c r="P11" i="26"/>
  <c r="P16" i="26"/>
  <c r="P17" i="26" s="1"/>
  <c r="P58" i="26"/>
  <c r="P64" i="26" s="1"/>
  <c r="L71" i="26"/>
  <c r="L162" i="26" s="1"/>
  <c r="P76" i="26"/>
  <c r="P78" i="26" s="1"/>
  <c r="L100" i="26"/>
  <c r="P120" i="26"/>
  <c r="P121" i="26" s="1"/>
  <c r="L141" i="26"/>
  <c r="P142" i="26"/>
  <c r="P153" i="26"/>
  <c r="P155" i="26" s="1"/>
  <c r="P20" i="26"/>
  <c r="P22" i="26" s="1"/>
  <c r="P25" i="26"/>
  <c r="P28" i="26" s="1"/>
  <c r="P40" i="26"/>
  <c r="P43" i="26" s="1"/>
  <c r="P91" i="26"/>
  <c r="P93" i="26" s="1"/>
  <c r="P109" i="26"/>
  <c r="P119" i="25"/>
  <c r="P11" i="25"/>
  <c r="P15" i="25" s="1"/>
  <c r="L19" i="25"/>
  <c r="L39" i="25"/>
  <c r="L49" i="25"/>
  <c r="L71" i="25"/>
  <c r="L89" i="25"/>
  <c r="K93" i="25"/>
  <c r="K162" i="25" s="1"/>
  <c r="P97" i="25"/>
  <c r="L121" i="25"/>
  <c r="P140" i="25"/>
  <c r="P141" i="25" s="1"/>
  <c r="L152" i="25"/>
  <c r="L155" i="25"/>
  <c r="L119" i="25"/>
  <c r="P20" i="25"/>
  <c r="P23" i="25"/>
  <c r="P24" i="25" s="1"/>
  <c r="P25" i="25"/>
  <c r="P28" i="25" s="1"/>
  <c r="P40" i="25"/>
  <c r="P43" i="25" s="1"/>
  <c r="P74" i="25"/>
  <c r="P78" i="25" s="1"/>
  <c r="P91" i="25"/>
  <c r="P93" i="25" s="1"/>
  <c r="P94" i="25"/>
  <c r="P18" i="24"/>
  <c r="P19" i="24" s="1"/>
  <c r="P20" i="24"/>
  <c r="P22" i="24" s="1"/>
  <c r="P23" i="24"/>
  <c r="P24" i="24" s="1"/>
  <c r="P25" i="24"/>
  <c r="P38" i="24"/>
  <c r="P39" i="24" s="1"/>
  <c r="P40" i="24"/>
  <c r="P43" i="24" s="1"/>
  <c r="P48" i="24"/>
  <c r="P49" i="24" s="1"/>
  <c r="P69" i="24"/>
  <c r="P71" i="24" s="1"/>
  <c r="P74" i="24"/>
  <c r="P78" i="24" s="1"/>
  <c r="P88" i="24"/>
  <c r="P89" i="24" s="1"/>
  <c r="P91" i="24"/>
  <c r="L92" i="24"/>
  <c r="P92" i="24" s="1"/>
  <c r="P94" i="24"/>
  <c r="P109" i="24"/>
  <c r="P120" i="24"/>
  <c r="P121" i="24" s="1"/>
  <c r="L141" i="24"/>
  <c r="P142" i="24"/>
  <c r="P152" i="24" s="1"/>
  <c r="P153" i="24"/>
  <c r="P155" i="24" s="1"/>
  <c r="O161" i="24"/>
  <c r="P11" i="24"/>
  <c r="P97" i="24"/>
  <c r="P11" i="23"/>
  <c r="P15" i="23" s="1"/>
  <c r="L19" i="23"/>
  <c r="L39" i="23"/>
  <c r="L49" i="23"/>
  <c r="L71" i="23"/>
  <c r="L89" i="23"/>
  <c r="K93" i="23"/>
  <c r="K162" i="23" s="1"/>
  <c r="L121" i="23"/>
  <c r="P140" i="23"/>
  <c r="P141" i="23" s="1"/>
  <c r="L152" i="23"/>
  <c r="O161" i="23"/>
  <c r="L119" i="23"/>
  <c r="P20" i="23"/>
  <c r="P22" i="23" s="1"/>
  <c r="P23" i="23"/>
  <c r="P24" i="23" s="1"/>
  <c r="P25" i="23"/>
  <c r="P28" i="23" s="1"/>
  <c r="P40" i="23"/>
  <c r="P43" i="23" s="1"/>
  <c r="P74" i="23"/>
  <c r="P78" i="23" s="1"/>
  <c r="P91" i="23"/>
  <c r="P93" i="23" s="1"/>
  <c r="P94" i="23"/>
  <c r="P96" i="23"/>
  <c r="P11" i="22"/>
  <c r="P15" i="22" s="1"/>
  <c r="L19" i="22"/>
  <c r="L39" i="22"/>
  <c r="L49" i="22"/>
  <c r="P58" i="22"/>
  <c r="P64" i="22" s="1"/>
  <c r="L71" i="22"/>
  <c r="L89" i="22"/>
  <c r="K93" i="22"/>
  <c r="K162" i="22" s="1"/>
  <c r="P94" i="22"/>
  <c r="L119" i="22"/>
  <c r="L131" i="22"/>
  <c r="L141" i="22"/>
  <c r="P142" i="22"/>
  <c r="P152" i="22" s="1"/>
  <c r="P153" i="22"/>
  <c r="P155" i="22" s="1"/>
  <c r="P20" i="22"/>
  <c r="P22" i="22" s="1"/>
  <c r="P23" i="22"/>
  <c r="P24" i="22" s="1"/>
  <c r="P25" i="22"/>
  <c r="P28" i="22" s="1"/>
  <c r="P40" i="22"/>
  <c r="P43" i="22" s="1"/>
  <c r="P74" i="22"/>
  <c r="P78" i="22" s="1"/>
  <c r="P91" i="22"/>
  <c r="P93" i="22" s="1"/>
  <c r="P96" i="22"/>
  <c r="P100" i="22" l="1"/>
  <c r="P162" i="22" s="1"/>
  <c r="P118" i="28"/>
  <c r="P119" i="23"/>
  <c r="L162" i="23"/>
  <c r="L162" i="22"/>
  <c r="P15" i="24"/>
  <c r="P162" i="24" s="1"/>
  <c r="P119" i="24"/>
  <c r="P28" i="24"/>
  <c r="P100" i="25"/>
  <c r="P22" i="25"/>
  <c r="L162" i="25"/>
  <c r="P119" i="26"/>
  <c r="P152" i="26"/>
  <c r="P15" i="26"/>
  <c r="P99" i="27"/>
  <c r="P77" i="27"/>
  <c r="P22" i="27"/>
  <c r="P161" i="27" s="1"/>
  <c r="P118" i="27"/>
  <c r="O161" i="27"/>
  <c r="P99" i="28"/>
  <c r="P92" i="28"/>
  <c r="L92" i="28"/>
  <c r="L161" i="28" s="1"/>
  <c r="L161" i="27"/>
  <c r="P162" i="26"/>
  <c r="P162" i="25"/>
  <c r="L93" i="24"/>
  <c r="L162" i="24" s="1"/>
  <c r="P100" i="24"/>
  <c r="P93" i="24"/>
  <c r="P100" i="23"/>
  <c r="P162" i="23" s="1"/>
  <c r="K161" i="21"/>
  <c r="J161" i="21"/>
  <c r="K155" i="21"/>
  <c r="J155" i="21"/>
  <c r="K152" i="21"/>
  <c r="J152" i="21"/>
  <c r="K141" i="21"/>
  <c r="J141" i="21"/>
  <c r="K131" i="21"/>
  <c r="J131" i="21"/>
  <c r="K121" i="21"/>
  <c r="J121" i="21"/>
  <c r="K119" i="21"/>
  <c r="J119" i="21"/>
  <c r="K100" i="21"/>
  <c r="J100" i="21"/>
  <c r="J93" i="21"/>
  <c r="K93" i="21"/>
  <c r="K89" i="21"/>
  <c r="J89" i="21"/>
  <c r="K78" i="21"/>
  <c r="J78" i="21"/>
  <c r="K71" i="21"/>
  <c r="J71" i="21"/>
  <c r="K64" i="21"/>
  <c r="J64" i="21"/>
  <c r="K49" i="21"/>
  <c r="J49" i="21"/>
  <c r="K43" i="21"/>
  <c r="J43" i="21"/>
  <c r="K39" i="21"/>
  <c r="J39" i="21"/>
  <c r="K28" i="21"/>
  <c r="J28" i="21"/>
  <c r="K24" i="21"/>
  <c r="J24" i="21"/>
  <c r="K22" i="21"/>
  <c r="J22" i="21"/>
  <c r="K19" i="21"/>
  <c r="J19" i="21"/>
  <c r="K17" i="21"/>
  <c r="J17" i="21"/>
  <c r="J15" i="21"/>
  <c r="J162" i="21" s="1"/>
  <c r="P161" i="28" l="1"/>
  <c r="K162" i="21"/>
  <c r="L178" i="20"/>
  <c r="J178" i="20"/>
  <c r="P177" i="20"/>
  <c r="P178" i="20" s="1"/>
  <c r="N161" i="20"/>
  <c r="M161" i="20"/>
  <c r="L161" i="20"/>
  <c r="K161" i="20"/>
  <c r="J161" i="20"/>
  <c r="P160" i="20"/>
  <c r="P159" i="20"/>
  <c r="O158" i="20"/>
  <c r="P158" i="20" s="1"/>
  <c r="P157" i="20"/>
  <c r="O156" i="20"/>
  <c r="O161" i="20" s="1"/>
  <c r="N155" i="20"/>
  <c r="M155" i="20"/>
  <c r="K155" i="20"/>
  <c r="J155" i="20"/>
  <c r="P154" i="20"/>
  <c r="O153" i="20"/>
  <c r="O155" i="20" s="1"/>
  <c r="L153" i="20"/>
  <c r="L155" i="20" s="1"/>
  <c r="N152" i="20"/>
  <c r="M152" i="20"/>
  <c r="K152" i="20"/>
  <c r="J152" i="20"/>
  <c r="O151" i="20"/>
  <c r="L151" i="20"/>
  <c r="P151" i="20" s="1"/>
  <c r="L149" i="20"/>
  <c r="P149" i="20" s="1"/>
  <c r="O148" i="20"/>
  <c r="L148" i="20"/>
  <c r="O147" i="20"/>
  <c r="L147" i="20"/>
  <c r="P147" i="20" s="1"/>
  <c r="P146" i="20"/>
  <c r="O145" i="20"/>
  <c r="L145" i="20"/>
  <c r="O144" i="20"/>
  <c r="O152" i="20" s="1"/>
  <c r="L144" i="20"/>
  <c r="P144" i="20" s="1"/>
  <c r="L143" i="20"/>
  <c r="P143" i="20" s="1"/>
  <c r="L142" i="20"/>
  <c r="P142" i="20" s="1"/>
  <c r="N141" i="20"/>
  <c r="M141" i="20"/>
  <c r="K141" i="20"/>
  <c r="J141" i="20"/>
  <c r="O140" i="20"/>
  <c r="O141" i="20" s="1"/>
  <c r="L140" i="20"/>
  <c r="L141" i="20" s="1"/>
  <c r="O131" i="20"/>
  <c r="N131" i="20"/>
  <c r="M131" i="20"/>
  <c r="K131" i="20"/>
  <c r="J131" i="20"/>
  <c r="P130" i="20"/>
  <c r="L130" i="20"/>
  <c r="P129" i="20"/>
  <c r="L129" i="20"/>
  <c r="P128" i="20"/>
  <c r="L128" i="20"/>
  <c r="P127" i="20"/>
  <c r="L127" i="20"/>
  <c r="P126" i="20"/>
  <c r="L126" i="20"/>
  <c r="P125" i="20"/>
  <c r="L125" i="20"/>
  <c r="P124" i="20"/>
  <c r="L124" i="20"/>
  <c r="P123" i="20"/>
  <c r="L123" i="20"/>
  <c r="P122" i="20"/>
  <c r="P131" i="20" s="1"/>
  <c r="L122" i="20"/>
  <c r="L131" i="20" s="1"/>
  <c r="O121" i="20"/>
  <c r="N121" i="20"/>
  <c r="M121" i="20"/>
  <c r="K121" i="20"/>
  <c r="J121" i="20"/>
  <c r="L120" i="20"/>
  <c r="P120" i="20" s="1"/>
  <c r="P121" i="20" s="1"/>
  <c r="N119" i="20"/>
  <c r="M119" i="20"/>
  <c r="K119" i="20"/>
  <c r="J119" i="20"/>
  <c r="O118" i="20"/>
  <c r="L118" i="20"/>
  <c r="O117" i="20"/>
  <c r="L117" i="20"/>
  <c r="P117" i="20" s="1"/>
  <c r="O116" i="20"/>
  <c r="L116" i="20"/>
  <c r="P116" i="20" s="1"/>
  <c r="O115" i="20"/>
  <c r="L115" i="20"/>
  <c r="P115" i="20" s="1"/>
  <c r="O114" i="20"/>
  <c r="L114" i="20"/>
  <c r="P114" i="20" s="1"/>
  <c r="L113" i="20"/>
  <c r="P113" i="20" s="1"/>
  <c r="L112" i="20"/>
  <c r="P112" i="20" s="1"/>
  <c r="P110" i="20"/>
  <c r="O109" i="20"/>
  <c r="L109" i="20"/>
  <c r="N100" i="20"/>
  <c r="M100" i="20"/>
  <c r="K100" i="20"/>
  <c r="J100" i="20"/>
  <c r="L98" i="20"/>
  <c r="P98" i="20" s="1"/>
  <c r="O97" i="20"/>
  <c r="L97" i="20"/>
  <c r="P97" i="20" s="1"/>
  <c r="O96" i="20"/>
  <c r="L96" i="20"/>
  <c r="P96" i="20" s="1"/>
  <c r="L95" i="20"/>
  <c r="L100" i="20" s="1"/>
  <c r="O94" i="20"/>
  <c r="O100" i="20" s="1"/>
  <c r="N93" i="20"/>
  <c r="M93" i="20"/>
  <c r="J93" i="20"/>
  <c r="L92" i="20"/>
  <c r="P92" i="20" s="1"/>
  <c r="K92" i="20"/>
  <c r="O91" i="20"/>
  <c r="O93" i="20" s="1"/>
  <c r="L91" i="20"/>
  <c r="L90" i="20"/>
  <c r="P90" i="20" s="1"/>
  <c r="K90" i="20"/>
  <c r="K93" i="20" s="1"/>
  <c r="O89" i="20"/>
  <c r="N89" i="20"/>
  <c r="M89" i="20"/>
  <c r="K89" i="20"/>
  <c r="J89" i="20"/>
  <c r="L88" i="20"/>
  <c r="P88" i="20" s="1"/>
  <c r="P89" i="20" s="1"/>
  <c r="N78" i="20"/>
  <c r="M78" i="20"/>
  <c r="K78" i="20"/>
  <c r="J78" i="20"/>
  <c r="P77" i="20"/>
  <c r="L77" i="20"/>
  <c r="P76" i="20"/>
  <c r="L76" i="20"/>
  <c r="O75" i="20"/>
  <c r="O78" i="20" s="1"/>
  <c r="L75" i="20"/>
  <c r="L74" i="20"/>
  <c r="L78" i="20" s="1"/>
  <c r="P72" i="20"/>
  <c r="N71" i="20"/>
  <c r="M71" i="20"/>
  <c r="K71" i="20"/>
  <c r="J71" i="20"/>
  <c r="L70" i="20"/>
  <c r="P70" i="20" s="1"/>
  <c r="L69" i="20"/>
  <c r="P69" i="20" s="1"/>
  <c r="P68" i="20"/>
  <c r="P67" i="20"/>
  <c r="O66" i="20"/>
  <c r="O71" i="20" s="1"/>
  <c r="L66" i="20"/>
  <c r="O64" i="20"/>
  <c r="N64" i="20"/>
  <c r="M64" i="20"/>
  <c r="K64" i="20"/>
  <c r="J64" i="20"/>
  <c r="P63" i="20"/>
  <c r="L62" i="20"/>
  <c r="P62" i="20" s="1"/>
  <c r="L61" i="20"/>
  <c r="P61" i="20" s="1"/>
  <c r="L60" i="20"/>
  <c r="P60" i="20" s="1"/>
  <c r="L59" i="20"/>
  <c r="P59" i="20" s="1"/>
  <c r="L58" i="20"/>
  <c r="L64" i="20" s="1"/>
  <c r="O49" i="20"/>
  <c r="N49" i="20"/>
  <c r="M49" i="20"/>
  <c r="K49" i="20"/>
  <c r="J49" i="20"/>
  <c r="L48" i="20"/>
  <c r="P48" i="20" s="1"/>
  <c r="P46" i="20"/>
  <c r="P44" i="20"/>
  <c r="P49" i="20" s="1"/>
  <c r="N43" i="20"/>
  <c r="M43" i="20"/>
  <c r="K43" i="20"/>
  <c r="J43" i="20"/>
  <c r="O41" i="20"/>
  <c r="L41" i="20"/>
  <c r="P41" i="20" s="1"/>
  <c r="O40" i="20"/>
  <c r="O43" i="20" s="1"/>
  <c r="L40" i="20"/>
  <c r="L43" i="20" s="1"/>
  <c r="O39" i="20"/>
  <c r="N39" i="20"/>
  <c r="M39" i="20"/>
  <c r="K39" i="20"/>
  <c r="J39" i="20"/>
  <c r="L38" i="20"/>
  <c r="P38" i="20" s="1"/>
  <c r="P39" i="20" s="1"/>
  <c r="N28" i="20"/>
  <c r="M28" i="20"/>
  <c r="K28" i="20"/>
  <c r="J28" i="20"/>
  <c r="O26" i="20"/>
  <c r="L26" i="20"/>
  <c r="P26" i="20" s="1"/>
  <c r="O25" i="20"/>
  <c r="O28" i="20" s="1"/>
  <c r="L25" i="20"/>
  <c r="L28" i="20" s="1"/>
  <c r="N24" i="20"/>
  <c r="M24" i="20"/>
  <c r="L24" i="20"/>
  <c r="K24" i="20"/>
  <c r="J24" i="20"/>
  <c r="P23" i="20"/>
  <c r="P24" i="20" s="1"/>
  <c r="O23" i="20"/>
  <c r="O24" i="20" s="1"/>
  <c r="N22" i="20"/>
  <c r="M22" i="20"/>
  <c r="K22" i="20"/>
  <c r="J22" i="20"/>
  <c r="O21" i="20"/>
  <c r="L21" i="20"/>
  <c r="O20" i="20"/>
  <c r="O22" i="20" s="1"/>
  <c r="L20" i="20"/>
  <c r="L22" i="20" s="1"/>
  <c r="O19" i="20"/>
  <c r="N19" i="20"/>
  <c r="M19" i="20"/>
  <c r="K19" i="20"/>
  <c r="J19" i="20"/>
  <c r="L18" i="20"/>
  <c r="P18" i="20" s="1"/>
  <c r="P19" i="20" s="1"/>
  <c r="N17" i="20"/>
  <c r="M17" i="20"/>
  <c r="L17" i="20"/>
  <c r="K17" i="20"/>
  <c r="J17" i="20"/>
  <c r="O16" i="20"/>
  <c r="O17" i="20" s="1"/>
  <c r="M15" i="20"/>
  <c r="M162" i="20" s="1"/>
  <c r="K15" i="20"/>
  <c r="K162" i="20" s="1"/>
  <c r="J15" i="20"/>
  <c r="J162" i="20" s="1"/>
  <c r="L14" i="20"/>
  <c r="P14" i="20" s="1"/>
  <c r="L13" i="20"/>
  <c r="P13" i="20" s="1"/>
  <c r="O12" i="20"/>
  <c r="L12" i="20"/>
  <c r="P12" i="20" s="1"/>
  <c r="O11" i="20"/>
  <c r="O15" i="20" s="1"/>
  <c r="L11" i="20"/>
  <c r="L15" i="20" s="1"/>
  <c r="P10" i="20"/>
  <c r="P9" i="20"/>
  <c r="N9" i="20"/>
  <c r="N15" i="20" s="1"/>
  <c r="N162" i="20" s="1"/>
  <c r="J106" i="16"/>
  <c r="K105" i="16"/>
  <c r="K104" i="16"/>
  <c r="K103" i="16"/>
  <c r="J87" i="16"/>
  <c r="K86" i="16"/>
  <c r="K85" i="16"/>
  <c r="K84" i="16"/>
  <c r="P67" i="19"/>
  <c r="P68" i="19"/>
  <c r="L178" i="19"/>
  <c r="J178" i="19"/>
  <c r="P177" i="19"/>
  <c r="P178" i="19" s="1"/>
  <c r="N161" i="19"/>
  <c r="M161" i="19"/>
  <c r="L161" i="19"/>
  <c r="K161" i="19"/>
  <c r="J161" i="19"/>
  <c r="P160" i="19"/>
  <c r="P159" i="19"/>
  <c r="P158" i="19"/>
  <c r="O158" i="19"/>
  <c r="P157" i="19"/>
  <c r="O156" i="19"/>
  <c r="P156" i="19" s="1"/>
  <c r="N155" i="19"/>
  <c r="M155" i="19"/>
  <c r="K155" i="19"/>
  <c r="J155" i="19"/>
  <c r="P154" i="19"/>
  <c r="O153" i="19"/>
  <c r="O155" i="19" s="1"/>
  <c r="L153" i="19"/>
  <c r="L155" i="19" s="1"/>
  <c r="N152" i="19"/>
  <c r="M152" i="19"/>
  <c r="K152" i="19"/>
  <c r="J152" i="19"/>
  <c r="O151" i="19"/>
  <c r="L151" i="19"/>
  <c r="P151" i="19" s="1"/>
  <c r="L149" i="19"/>
  <c r="P149" i="19" s="1"/>
  <c r="O148" i="19"/>
  <c r="L148" i="19"/>
  <c r="P148" i="19" s="1"/>
  <c r="O147" i="19"/>
  <c r="L147" i="19"/>
  <c r="P147" i="19" s="1"/>
  <c r="P146" i="19"/>
  <c r="O145" i="19"/>
  <c r="L145" i="19"/>
  <c r="O144" i="19"/>
  <c r="O152" i="19" s="1"/>
  <c r="L144" i="19"/>
  <c r="L143" i="19"/>
  <c r="P143" i="19" s="1"/>
  <c r="L142" i="19"/>
  <c r="P142" i="19" s="1"/>
  <c r="O141" i="19"/>
  <c r="N141" i="19"/>
  <c r="M141" i="19"/>
  <c r="K141" i="19"/>
  <c r="J141" i="19"/>
  <c r="O140" i="19"/>
  <c r="L140" i="19"/>
  <c r="L141" i="19" s="1"/>
  <c r="O131" i="19"/>
  <c r="N131" i="19"/>
  <c r="M131" i="19"/>
  <c r="K131" i="19"/>
  <c r="J131" i="19"/>
  <c r="P130" i="19"/>
  <c r="L130" i="19"/>
  <c r="P129" i="19"/>
  <c r="L129" i="19"/>
  <c r="P128" i="19"/>
  <c r="L128" i="19"/>
  <c r="P127" i="19"/>
  <c r="L127" i="19"/>
  <c r="P126" i="19"/>
  <c r="L126" i="19"/>
  <c r="P125" i="19"/>
  <c r="L125" i="19"/>
  <c r="P124" i="19"/>
  <c r="L124" i="19"/>
  <c r="P123" i="19"/>
  <c r="L123" i="19"/>
  <c r="P122" i="19"/>
  <c r="P131" i="19" s="1"/>
  <c r="L122" i="19"/>
  <c r="L131" i="19" s="1"/>
  <c r="O121" i="19"/>
  <c r="N121" i="19"/>
  <c r="M121" i="19"/>
  <c r="K121" i="19"/>
  <c r="J121" i="19"/>
  <c r="L120" i="19"/>
  <c r="P120" i="19" s="1"/>
  <c r="P121" i="19" s="1"/>
  <c r="N119" i="19"/>
  <c r="M119" i="19"/>
  <c r="K119" i="19"/>
  <c r="J119" i="19"/>
  <c r="O118" i="19"/>
  <c r="L118" i="19"/>
  <c r="O117" i="19"/>
  <c r="L117" i="19"/>
  <c r="O116" i="19"/>
  <c r="L116" i="19"/>
  <c r="O115" i="19"/>
  <c r="L115" i="19"/>
  <c r="O114" i="19"/>
  <c r="L114" i="19"/>
  <c r="L113" i="19"/>
  <c r="P113" i="19" s="1"/>
  <c r="L112" i="19"/>
  <c r="P112" i="19" s="1"/>
  <c r="P110" i="19"/>
  <c r="O109" i="19"/>
  <c r="L109" i="19"/>
  <c r="L119" i="19" s="1"/>
  <c r="N100" i="19"/>
  <c r="M100" i="19"/>
  <c r="K100" i="19"/>
  <c r="J100" i="19"/>
  <c r="L98" i="19"/>
  <c r="P98" i="19" s="1"/>
  <c r="O97" i="19"/>
  <c r="L97" i="19"/>
  <c r="P97" i="19" s="1"/>
  <c r="O96" i="19"/>
  <c r="L96" i="19"/>
  <c r="P96" i="19" s="1"/>
  <c r="L95" i="19"/>
  <c r="P94" i="19"/>
  <c r="O94" i="19"/>
  <c r="N93" i="19"/>
  <c r="M93" i="19"/>
  <c r="J93" i="19"/>
  <c r="K92" i="19"/>
  <c r="L92" i="19" s="1"/>
  <c r="P92" i="19" s="1"/>
  <c r="O91" i="19"/>
  <c r="O93" i="19" s="1"/>
  <c r="L91" i="19"/>
  <c r="P91" i="19" s="1"/>
  <c r="K90" i="19"/>
  <c r="K93" i="19" s="1"/>
  <c r="O89" i="19"/>
  <c r="N89" i="19"/>
  <c r="M89" i="19"/>
  <c r="K89" i="19"/>
  <c r="J89" i="19"/>
  <c r="L88" i="19"/>
  <c r="P88" i="19" s="1"/>
  <c r="P89" i="19" s="1"/>
  <c r="N78" i="19"/>
  <c r="M78" i="19"/>
  <c r="K78" i="19"/>
  <c r="J78" i="19"/>
  <c r="P77" i="19"/>
  <c r="L77" i="19"/>
  <c r="P76" i="19"/>
  <c r="L76" i="19"/>
  <c r="O75" i="19"/>
  <c r="O78" i="19" s="1"/>
  <c r="L75" i="19"/>
  <c r="L74" i="19"/>
  <c r="L78" i="19" s="1"/>
  <c r="P72" i="19"/>
  <c r="N71" i="19"/>
  <c r="M71" i="19"/>
  <c r="K71" i="19"/>
  <c r="J71" i="19"/>
  <c r="L70" i="19"/>
  <c r="P70" i="19" s="1"/>
  <c r="L69" i="19"/>
  <c r="P69" i="19" s="1"/>
  <c r="O66" i="19"/>
  <c r="O71" i="19" s="1"/>
  <c r="L66" i="19"/>
  <c r="O64" i="19"/>
  <c r="N64" i="19"/>
  <c r="M64" i="19"/>
  <c r="K64" i="19"/>
  <c r="J64" i="19"/>
  <c r="P63" i="19"/>
  <c r="L62" i="19"/>
  <c r="P62" i="19" s="1"/>
  <c r="L61" i="19"/>
  <c r="P61" i="19" s="1"/>
  <c r="L60" i="19"/>
  <c r="P60" i="19" s="1"/>
  <c r="L59" i="19"/>
  <c r="P59" i="19" s="1"/>
  <c r="L58" i="19"/>
  <c r="L64" i="19" s="1"/>
  <c r="O49" i="19"/>
  <c r="N49" i="19"/>
  <c r="M49" i="19"/>
  <c r="K49" i="19"/>
  <c r="J49" i="19"/>
  <c r="L48" i="19"/>
  <c r="P48" i="19" s="1"/>
  <c r="P46" i="19"/>
  <c r="P44" i="19"/>
  <c r="P49" i="19" s="1"/>
  <c r="N43" i="19"/>
  <c r="M43" i="19"/>
  <c r="K43" i="19"/>
  <c r="J43" i="19"/>
  <c r="O41" i="19"/>
  <c r="L41" i="19"/>
  <c r="P41" i="19" s="1"/>
  <c r="O40" i="19"/>
  <c r="O43" i="19" s="1"/>
  <c r="L40" i="19"/>
  <c r="L43" i="19" s="1"/>
  <c r="O39" i="19"/>
  <c r="N39" i="19"/>
  <c r="M39" i="19"/>
  <c r="K39" i="19"/>
  <c r="J39" i="19"/>
  <c r="L38" i="19"/>
  <c r="P38" i="19" s="1"/>
  <c r="P39" i="19" s="1"/>
  <c r="N28" i="19"/>
  <c r="M28" i="19"/>
  <c r="K28" i="19"/>
  <c r="J28" i="19"/>
  <c r="O26" i="19"/>
  <c r="L26" i="19"/>
  <c r="P26" i="19" s="1"/>
  <c r="O25" i="19"/>
  <c r="O28" i="19" s="1"/>
  <c r="L25" i="19"/>
  <c r="L28" i="19" s="1"/>
  <c r="N24" i="19"/>
  <c r="M24" i="19"/>
  <c r="L24" i="19"/>
  <c r="K24" i="19"/>
  <c r="J24" i="19"/>
  <c r="O23" i="19"/>
  <c r="O24" i="19" s="1"/>
  <c r="N22" i="19"/>
  <c r="M22" i="19"/>
  <c r="K22" i="19"/>
  <c r="J22" i="19"/>
  <c r="O21" i="19"/>
  <c r="L21" i="19"/>
  <c r="P21" i="19" s="1"/>
  <c r="O20" i="19"/>
  <c r="O22" i="19" s="1"/>
  <c r="L20" i="19"/>
  <c r="L22" i="19" s="1"/>
  <c r="O19" i="19"/>
  <c r="N19" i="19"/>
  <c r="M19" i="19"/>
  <c r="K19" i="19"/>
  <c r="J19" i="19"/>
  <c r="L18" i="19"/>
  <c r="P18" i="19" s="1"/>
  <c r="P19" i="19" s="1"/>
  <c r="N17" i="19"/>
  <c r="M17" i="19"/>
  <c r="L17" i="19"/>
  <c r="K17" i="19"/>
  <c r="J17" i="19"/>
  <c r="O16" i="19"/>
  <c r="O17" i="19" s="1"/>
  <c r="M15" i="19"/>
  <c r="M162" i="19" s="1"/>
  <c r="K15" i="19"/>
  <c r="J15" i="19"/>
  <c r="L14" i="19"/>
  <c r="P14" i="19" s="1"/>
  <c r="L13" i="19"/>
  <c r="P13" i="19" s="1"/>
  <c r="O12" i="19"/>
  <c r="L12" i="19"/>
  <c r="P12" i="19" s="1"/>
  <c r="O11" i="19"/>
  <c r="O15" i="19" s="1"/>
  <c r="L11" i="19"/>
  <c r="L15" i="19" s="1"/>
  <c r="P10" i="19"/>
  <c r="P9" i="19"/>
  <c r="N9" i="19"/>
  <c r="N15" i="19" s="1"/>
  <c r="N162" i="19" s="1"/>
  <c r="J69" i="16"/>
  <c r="K68" i="16"/>
  <c r="K67" i="16"/>
  <c r="K66" i="16"/>
  <c r="L178" i="18"/>
  <c r="J178" i="18"/>
  <c r="P177" i="18"/>
  <c r="P178" i="18" s="1"/>
  <c r="N161" i="18"/>
  <c r="M161" i="18"/>
  <c r="L161" i="18"/>
  <c r="K161" i="18"/>
  <c r="J161" i="18"/>
  <c r="P160" i="18"/>
  <c r="P159" i="18"/>
  <c r="P158" i="18"/>
  <c r="O158" i="18"/>
  <c r="P157" i="18"/>
  <c r="O156" i="18"/>
  <c r="P156" i="18" s="1"/>
  <c r="N155" i="18"/>
  <c r="M155" i="18"/>
  <c r="K155" i="18"/>
  <c r="J155" i="18"/>
  <c r="P154" i="18"/>
  <c r="O153" i="18"/>
  <c r="O155" i="18" s="1"/>
  <c r="L153" i="18"/>
  <c r="L155" i="18" s="1"/>
  <c r="N152" i="18"/>
  <c r="M152" i="18"/>
  <c r="K152" i="18"/>
  <c r="J152" i="18"/>
  <c r="O151" i="18"/>
  <c r="L151" i="18"/>
  <c r="P151" i="18" s="1"/>
  <c r="L149" i="18"/>
  <c r="P149" i="18" s="1"/>
  <c r="O148" i="18"/>
  <c r="L148" i="18"/>
  <c r="O147" i="18"/>
  <c r="L147" i="18"/>
  <c r="P146" i="18"/>
  <c r="O145" i="18"/>
  <c r="L145" i="18"/>
  <c r="P145" i="18" s="1"/>
  <c r="O144" i="18"/>
  <c r="L144" i="18"/>
  <c r="P144" i="18" s="1"/>
  <c r="L143" i="18"/>
  <c r="P143" i="18" s="1"/>
  <c r="L142" i="18"/>
  <c r="P142" i="18" s="1"/>
  <c r="N141" i="18"/>
  <c r="M141" i="18"/>
  <c r="K141" i="18"/>
  <c r="J141" i="18"/>
  <c r="O140" i="18"/>
  <c r="O141" i="18" s="1"/>
  <c r="L140" i="18"/>
  <c r="O131" i="18"/>
  <c r="N131" i="18"/>
  <c r="M131" i="18"/>
  <c r="K131" i="18"/>
  <c r="J131" i="18"/>
  <c r="L130" i="18"/>
  <c r="P130" i="18" s="1"/>
  <c r="L129" i="18"/>
  <c r="P129" i="18" s="1"/>
  <c r="L128" i="18"/>
  <c r="P128" i="18" s="1"/>
  <c r="L127" i="18"/>
  <c r="P127" i="18" s="1"/>
  <c r="L126" i="18"/>
  <c r="P126" i="18" s="1"/>
  <c r="L125" i="18"/>
  <c r="P125" i="18" s="1"/>
  <c r="L124" i="18"/>
  <c r="P124" i="18" s="1"/>
  <c r="L123" i="18"/>
  <c r="P123" i="18" s="1"/>
  <c r="L122" i="18"/>
  <c r="P122" i="18" s="1"/>
  <c r="O121" i="18"/>
  <c r="N121" i="18"/>
  <c r="M121" i="18"/>
  <c r="K121" i="18"/>
  <c r="J121" i="18"/>
  <c r="L120" i="18"/>
  <c r="L121" i="18" s="1"/>
  <c r="N119" i="18"/>
  <c r="M119" i="18"/>
  <c r="K119" i="18"/>
  <c r="J119" i="18"/>
  <c r="O118" i="18"/>
  <c r="L118" i="18"/>
  <c r="P118" i="18" s="1"/>
  <c r="O117" i="18"/>
  <c r="L117" i="18"/>
  <c r="P117" i="18" s="1"/>
  <c r="O116" i="18"/>
  <c r="L116" i="18"/>
  <c r="P116" i="18" s="1"/>
  <c r="O115" i="18"/>
  <c r="L115" i="18"/>
  <c r="P115" i="18" s="1"/>
  <c r="O114" i="18"/>
  <c r="L114" i="18"/>
  <c r="P114" i="18" s="1"/>
  <c r="L113" i="18"/>
  <c r="P113" i="18" s="1"/>
  <c r="L112" i="18"/>
  <c r="P112" i="18" s="1"/>
  <c r="P110" i="18"/>
  <c r="O109" i="18"/>
  <c r="O119" i="18" s="1"/>
  <c r="L109" i="18"/>
  <c r="N100" i="18"/>
  <c r="M100" i="18"/>
  <c r="K100" i="18"/>
  <c r="J100" i="18"/>
  <c r="L98" i="18"/>
  <c r="P98" i="18" s="1"/>
  <c r="O97" i="18"/>
  <c r="L97" i="18"/>
  <c r="P97" i="18" s="1"/>
  <c r="O96" i="18"/>
  <c r="L96" i="18"/>
  <c r="P96" i="18" s="1"/>
  <c r="L95" i="18"/>
  <c r="P95" i="18" s="1"/>
  <c r="O94" i="18"/>
  <c r="O100" i="18" s="1"/>
  <c r="N93" i="18"/>
  <c r="M93" i="18"/>
  <c r="J93" i="18"/>
  <c r="K92" i="18"/>
  <c r="L92" i="18" s="1"/>
  <c r="P92" i="18" s="1"/>
  <c r="O91" i="18"/>
  <c r="O93" i="18" s="1"/>
  <c r="L91" i="18"/>
  <c r="P91" i="18" s="1"/>
  <c r="K90" i="18"/>
  <c r="L90" i="18" s="1"/>
  <c r="O89" i="18"/>
  <c r="N89" i="18"/>
  <c r="M89" i="18"/>
  <c r="K89" i="18"/>
  <c r="J89" i="18"/>
  <c r="L88" i="18"/>
  <c r="L89" i="18" s="1"/>
  <c r="N78" i="18"/>
  <c r="M78" i="18"/>
  <c r="K78" i="18"/>
  <c r="J78" i="18"/>
  <c r="L77" i="18"/>
  <c r="P77" i="18" s="1"/>
  <c r="L76" i="18"/>
  <c r="P76" i="18" s="1"/>
  <c r="O75" i="18"/>
  <c r="O78" i="18" s="1"/>
  <c r="L75" i="18"/>
  <c r="P75" i="18" s="1"/>
  <c r="L74" i="18"/>
  <c r="P74" i="18" s="1"/>
  <c r="P72" i="18"/>
  <c r="O71" i="18"/>
  <c r="N71" i="18"/>
  <c r="M71" i="18"/>
  <c r="K71" i="18"/>
  <c r="J71" i="18"/>
  <c r="L70" i="18"/>
  <c r="P70" i="18" s="1"/>
  <c r="L69" i="18"/>
  <c r="P69" i="18" s="1"/>
  <c r="O66" i="18"/>
  <c r="L66" i="18"/>
  <c r="L71" i="18" s="1"/>
  <c r="O64" i="18"/>
  <c r="N64" i="18"/>
  <c r="M64" i="18"/>
  <c r="K64" i="18"/>
  <c r="J64" i="18"/>
  <c r="P63" i="18"/>
  <c r="L62" i="18"/>
  <c r="P62" i="18" s="1"/>
  <c r="L61" i="18"/>
  <c r="P61" i="18" s="1"/>
  <c r="L60" i="18"/>
  <c r="P60" i="18" s="1"/>
  <c r="L59" i="18"/>
  <c r="P59" i="18" s="1"/>
  <c r="L58" i="18"/>
  <c r="O49" i="18"/>
  <c r="N49" i="18"/>
  <c r="M49" i="18"/>
  <c r="K49" i="18"/>
  <c r="J49" i="18"/>
  <c r="L48" i="18"/>
  <c r="L49" i="18" s="1"/>
  <c r="P46" i="18"/>
  <c r="P44" i="18"/>
  <c r="N43" i="18"/>
  <c r="M43" i="18"/>
  <c r="K43" i="18"/>
  <c r="J43" i="18"/>
  <c r="O41" i="18"/>
  <c r="L41" i="18"/>
  <c r="P41" i="18" s="1"/>
  <c r="O40" i="18"/>
  <c r="O43" i="18" s="1"/>
  <c r="L40" i="18"/>
  <c r="L43" i="18" s="1"/>
  <c r="O39" i="18"/>
  <c r="N39" i="18"/>
  <c r="M39" i="18"/>
  <c r="K39" i="18"/>
  <c r="J39" i="18"/>
  <c r="P38" i="18"/>
  <c r="P39" i="18" s="1"/>
  <c r="L38" i="18"/>
  <c r="L39" i="18" s="1"/>
  <c r="N28" i="18"/>
  <c r="M28" i="18"/>
  <c r="K28" i="18"/>
  <c r="J28" i="18"/>
  <c r="O26" i="18"/>
  <c r="L26" i="18"/>
  <c r="O25" i="18"/>
  <c r="O28" i="18" s="1"/>
  <c r="L25" i="18"/>
  <c r="L28" i="18" s="1"/>
  <c r="O24" i="18"/>
  <c r="N24" i="18"/>
  <c r="M24" i="18"/>
  <c r="L24" i="18"/>
  <c r="K24" i="18"/>
  <c r="J24" i="18"/>
  <c r="P23" i="18"/>
  <c r="P24" i="18" s="1"/>
  <c r="O23" i="18"/>
  <c r="N22" i="18"/>
  <c r="M22" i="18"/>
  <c r="K22" i="18"/>
  <c r="J22" i="18"/>
  <c r="O21" i="18"/>
  <c r="L21" i="18"/>
  <c r="O20" i="18"/>
  <c r="O22" i="18" s="1"/>
  <c r="L20" i="18"/>
  <c r="L22" i="18" s="1"/>
  <c r="O19" i="18"/>
  <c r="N19" i="18"/>
  <c r="M19" i="18"/>
  <c r="K19" i="18"/>
  <c r="J19" i="18"/>
  <c r="L18" i="18"/>
  <c r="L19" i="18" s="1"/>
  <c r="N17" i="18"/>
  <c r="M17" i="18"/>
  <c r="L17" i="18"/>
  <c r="K17" i="18"/>
  <c r="J17" i="18"/>
  <c r="O16" i="18"/>
  <c r="O17" i="18" s="1"/>
  <c r="M15" i="18"/>
  <c r="K15" i="18"/>
  <c r="J15" i="18"/>
  <c r="P14" i="18"/>
  <c r="L14" i="18"/>
  <c r="P13" i="18"/>
  <c r="L13" i="18"/>
  <c r="O12" i="18"/>
  <c r="L12" i="18"/>
  <c r="O11" i="18"/>
  <c r="O15" i="18" s="1"/>
  <c r="L11" i="18"/>
  <c r="L15" i="18" s="1"/>
  <c r="P10" i="18"/>
  <c r="P9" i="18"/>
  <c r="N9" i="18"/>
  <c r="N15" i="18" s="1"/>
  <c r="N162" i="18" s="1"/>
  <c r="J50" i="16"/>
  <c r="K49" i="16"/>
  <c r="K48" i="16"/>
  <c r="K47" i="16"/>
  <c r="L178" i="17"/>
  <c r="J178" i="17"/>
  <c r="P177" i="17"/>
  <c r="P178" i="17" s="1"/>
  <c r="N161" i="17"/>
  <c r="M161" i="17"/>
  <c r="L161" i="17"/>
  <c r="K161" i="17"/>
  <c r="J161" i="17"/>
  <c r="P160" i="17"/>
  <c r="P159" i="17"/>
  <c r="O158" i="17"/>
  <c r="P158" i="17" s="1"/>
  <c r="P157" i="17"/>
  <c r="O156" i="17"/>
  <c r="P156" i="17" s="1"/>
  <c r="N155" i="17"/>
  <c r="M155" i="17"/>
  <c r="K155" i="17"/>
  <c r="J155" i="17"/>
  <c r="P154" i="17"/>
  <c r="O153" i="17"/>
  <c r="O155" i="17" s="1"/>
  <c r="L153" i="17"/>
  <c r="L155" i="17" s="1"/>
  <c r="N152" i="17"/>
  <c r="M152" i="17"/>
  <c r="K152" i="17"/>
  <c r="J152" i="17"/>
  <c r="O151" i="17"/>
  <c r="L151" i="17"/>
  <c r="P151" i="17" s="1"/>
  <c r="O149" i="17"/>
  <c r="L149" i="17"/>
  <c r="P149" i="17" s="1"/>
  <c r="O148" i="17"/>
  <c r="L148" i="17"/>
  <c r="P148" i="17" s="1"/>
  <c r="O147" i="17"/>
  <c r="L147" i="17"/>
  <c r="P147" i="17" s="1"/>
  <c r="P146" i="17"/>
  <c r="O145" i="17"/>
  <c r="L145" i="17"/>
  <c r="O144" i="17"/>
  <c r="O152" i="17" s="1"/>
  <c r="L144" i="17"/>
  <c r="L143" i="17"/>
  <c r="P143" i="17" s="1"/>
  <c r="L142" i="17"/>
  <c r="N141" i="17"/>
  <c r="M141" i="17"/>
  <c r="K141" i="17"/>
  <c r="J141" i="17"/>
  <c r="O140" i="17"/>
  <c r="O141" i="17" s="1"/>
  <c r="L140" i="17"/>
  <c r="O131" i="17"/>
  <c r="N131" i="17"/>
  <c r="M131" i="17"/>
  <c r="K131" i="17"/>
  <c r="J131" i="17"/>
  <c r="L130" i="17"/>
  <c r="P130" i="17" s="1"/>
  <c r="L129" i="17"/>
  <c r="P129" i="17" s="1"/>
  <c r="L128" i="17"/>
  <c r="P128" i="17" s="1"/>
  <c r="L127" i="17"/>
  <c r="P127" i="17" s="1"/>
  <c r="L126" i="17"/>
  <c r="P126" i="17" s="1"/>
  <c r="L125" i="17"/>
  <c r="P125" i="17" s="1"/>
  <c r="L124" i="17"/>
  <c r="P124" i="17" s="1"/>
  <c r="L123" i="17"/>
  <c r="P123" i="17" s="1"/>
  <c r="L122" i="17"/>
  <c r="P122" i="17" s="1"/>
  <c r="O121" i="17"/>
  <c r="N121" i="17"/>
  <c r="M121" i="17"/>
  <c r="K121" i="17"/>
  <c r="J121" i="17"/>
  <c r="L120" i="17"/>
  <c r="L121" i="17" s="1"/>
  <c r="N119" i="17"/>
  <c r="M119" i="17"/>
  <c r="K119" i="17"/>
  <c r="J119" i="17"/>
  <c r="O118" i="17"/>
  <c r="L118" i="17"/>
  <c r="P118" i="17" s="1"/>
  <c r="O117" i="17"/>
  <c r="L117" i="17"/>
  <c r="P117" i="17" s="1"/>
  <c r="O116" i="17"/>
  <c r="L116" i="17"/>
  <c r="P116" i="17" s="1"/>
  <c r="O115" i="17"/>
  <c r="L115" i="17"/>
  <c r="P115" i="17" s="1"/>
  <c r="O114" i="17"/>
  <c r="L114" i="17"/>
  <c r="P114" i="17" s="1"/>
  <c r="L113" i="17"/>
  <c r="P113" i="17" s="1"/>
  <c r="L112" i="17"/>
  <c r="P112" i="17" s="1"/>
  <c r="P110" i="17"/>
  <c r="O109" i="17"/>
  <c r="O119" i="17" s="1"/>
  <c r="L109" i="17"/>
  <c r="N100" i="17"/>
  <c r="M100" i="17"/>
  <c r="K100" i="17"/>
  <c r="J100" i="17"/>
  <c r="L98" i="17"/>
  <c r="P98" i="17" s="1"/>
  <c r="O97" i="17"/>
  <c r="L97" i="17"/>
  <c r="P97" i="17" s="1"/>
  <c r="O96" i="17"/>
  <c r="L96" i="17"/>
  <c r="P96" i="17" s="1"/>
  <c r="L95" i="17"/>
  <c r="P95" i="17" s="1"/>
  <c r="O94" i="17"/>
  <c r="O100" i="17" s="1"/>
  <c r="N93" i="17"/>
  <c r="M93" i="17"/>
  <c r="J93" i="17"/>
  <c r="K92" i="17"/>
  <c r="L92" i="17" s="1"/>
  <c r="P92" i="17" s="1"/>
  <c r="O91" i="17"/>
  <c r="O93" i="17" s="1"/>
  <c r="L91" i="17"/>
  <c r="P91" i="17" s="1"/>
  <c r="K90" i="17"/>
  <c r="L90" i="17" s="1"/>
  <c r="O89" i="17"/>
  <c r="N89" i="17"/>
  <c r="M89" i="17"/>
  <c r="K89" i="17"/>
  <c r="J89" i="17"/>
  <c r="L88" i="17"/>
  <c r="L89" i="17" s="1"/>
  <c r="N78" i="17"/>
  <c r="M78" i="17"/>
  <c r="K78" i="17"/>
  <c r="J78" i="17"/>
  <c r="L77" i="17"/>
  <c r="P77" i="17" s="1"/>
  <c r="L76" i="17"/>
  <c r="P76" i="17" s="1"/>
  <c r="O75" i="17"/>
  <c r="O78" i="17" s="1"/>
  <c r="L75" i="17"/>
  <c r="P75" i="17" s="1"/>
  <c r="L74" i="17"/>
  <c r="P74" i="17" s="1"/>
  <c r="P72" i="17"/>
  <c r="O71" i="17"/>
  <c r="N71" i="17"/>
  <c r="M71" i="17"/>
  <c r="K71" i="17"/>
  <c r="J71" i="17"/>
  <c r="L70" i="17"/>
  <c r="P70" i="17" s="1"/>
  <c r="L69" i="17"/>
  <c r="P69" i="17" s="1"/>
  <c r="O66" i="17"/>
  <c r="L66" i="17"/>
  <c r="L71" i="17" s="1"/>
  <c r="O64" i="17"/>
  <c r="N64" i="17"/>
  <c r="M64" i="17"/>
  <c r="K64" i="17"/>
  <c r="J64" i="17"/>
  <c r="P63" i="17"/>
  <c r="L62" i="17"/>
  <c r="P62" i="17" s="1"/>
  <c r="L61" i="17"/>
  <c r="P61" i="17" s="1"/>
  <c r="L60" i="17"/>
  <c r="P60" i="17" s="1"/>
  <c r="L59" i="17"/>
  <c r="P59" i="17" s="1"/>
  <c r="L58" i="17"/>
  <c r="O49" i="17"/>
  <c r="N49" i="17"/>
  <c r="M49" i="17"/>
  <c r="K49" i="17"/>
  <c r="J49" i="17"/>
  <c r="L48" i="17"/>
  <c r="L49" i="17" s="1"/>
  <c r="P46" i="17"/>
  <c r="P44" i="17"/>
  <c r="N43" i="17"/>
  <c r="M43" i="17"/>
  <c r="K43" i="17"/>
  <c r="J43" i="17"/>
  <c r="O41" i="17"/>
  <c r="L41" i="17"/>
  <c r="P41" i="17" s="1"/>
  <c r="O40" i="17"/>
  <c r="O43" i="17" s="1"/>
  <c r="L40" i="17"/>
  <c r="L43" i="17" s="1"/>
  <c r="O39" i="17"/>
  <c r="N39" i="17"/>
  <c r="M39" i="17"/>
  <c r="K39" i="17"/>
  <c r="J39" i="17"/>
  <c r="P38" i="17"/>
  <c r="P39" i="17" s="1"/>
  <c r="L38" i="17"/>
  <c r="L39" i="17" s="1"/>
  <c r="N28" i="17"/>
  <c r="M28" i="17"/>
  <c r="K28" i="17"/>
  <c r="J28" i="17"/>
  <c r="O26" i="17"/>
  <c r="L26" i="17"/>
  <c r="O25" i="17"/>
  <c r="O28" i="17" s="1"/>
  <c r="L25" i="17"/>
  <c r="L28" i="17" s="1"/>
  <c r="O24" i="17"/>
  <c r="N24" i="17"/>
  <c r="M24" i="17"/>
  <c r="L24" i="17"/>
  <c r="K24" i="17"/>
  <c r="J24" i="17"/>
  <c r="P23" i="17"/>
  <c r="P24" i="17" s="1"/>
  <c r="O23" i="17"/>
  <c r="N22" i="17"/>
  <c r="M22" i="17"/>
  <c r="K22" i="17"/>
  <c r="J22" i="17"/>
  <c r="O21" i="17"/>
  <c r="L21" i="17"/>
  <c r="O20" i="17"/>
  <c r="O22" i="17" s="1"/>
  <c r="L20" i="17"/>
  <c r="L22" i="17" s="1"/>
  <c r="O19" i="17"/>
  <c r="N19" i="17"/>
  <c r="M19" i="17"/>
  <c r="K19" i="17"/>
  <c r="J19" i="17"/>
  <c r="L18" i="17"/>
  <c r="L19" i="17" s="1"/>
  <c r="N17" i="17"/>
  <c r="M17" i="17"/>
  <c r="L17" i="17"/>
  <c r="K17" i="17"/>
  <c r="J17" i="17"/>
  <c r="O16" i="17"/>
  <c r="O17" i="17" s="1"/>
  <c r="M15" i="17"/>
  <c r="K15" i="17"/>
  <c r="J15" i="17"/>
  <c r="P14" i="17"/>
  <c r="L14" i="17"/>
  <c r="P13" i="17"/>
  <c r="L13" i="17"/>
  <c r="O12" i="17"/>
  <c r="L12" i="17"/>
  <c r="O11" i="17"/>
  <c r="O15" i="17" s="1"/>
  <c r="L11" i="17"/>
  <c r="L15" i="17" s="1"/>
  <c r="P10" i="17"/>
  <c r="P9" i="17"/>
  <c r="N9" i="17"/>
  <c r="N15" i="17" s="1"/>
  <c r="N162" i="17" s="1"/>
  <c r="P12" i="17" l="1"/>
  <c r="J162" i="17"/>
  <c r="M162" i="17"/>
  <c r="P18" i="17"/>
  <c r="P19" i="17" s="1"/>
  <c r="P21" i="17"/>
  <c r="P26" i="17"/>
  <c r="P48" i="17"/>
  <c r="L64" i="17"/>
  <c r="P88" i="17"/>
  <c r="P89" i="17" s="1"/>
  <c r="P109" i="17"/>
  <c r="P120" i="17"/>
  <c r="P121" i="17" s="1"/>
  <c r="P140" i="17"/>
  <c r="P141" i="17" s="1"/>
  <c r="L152" i="17"/>
  <c r="P144" i="17"/>
  <c r="P145" i="17"/>
  <c r="P161" i="17"/>
  <c r="P12" i="18"/>
  <c r="J162" i="18"/>
  <c r="M162" i="18"/>
  <c r="P18" i="18"/>
  <c r="P19" i="18" s="1"/>
  <c r="P21" i="18"/>
  <c r="P26" i="18"/>
  <c r="P48" i="18"/>
  <c r="L64" i="18"/>
  <c r="P78" i="18"/>
  <c r="P88" i="18"/>
  <c r="P89" i="18" s="1"/>
  <c r="P109" i="18"/>
  <c r="P119" i="18" s="1"/>
  <c r="P120" i="18"/>
  <c r="P121" i="18" s="1"/>
  <c r="P131" i="18"/>
  <c r="P140" i="18"/>
  <c r="P141" i="18" s="1"/>
  <c r="L141" i="18"/>
  <c r="O152" i="18"/>
  <c r="P148" i="18"/>
  <c r="P161" i="18"/>
  <c r="K69" i="16"/>
  <c r="K162" i="19"/>
  <c r="P16" i="19"/>
  <c r="P17" i="19" s="1"/>
  <c r="P58" i="19"/>
  <c r="P64" i="19" s="1"/>
  <c r="O119" i="19"/>
  <c r="L119" i="20"/>
  <c r="O119" i="20"/>
  <c r="P148" i="20"/>
  <c r="P49" i="17"/>
  <c r="P49" i="18"/>
  <c r="P66" i="19"/>
  <c r="P71" i="19" s="1"/>
  <c r="P75" i="19"/>
  <c r="L90" i="19"/>
  <c r="P90" i="19" s="1"/>
  <c r="P93" i="19" s="1"/>
  <c r="L100" i="19"/>
  <c r="O100" i="19"/>
  <c r="P114" i="19"/>
  <c r="P115" i="19"/>
  <c r="P116" i="19"/>
  <c r="P117" i="19"/>
  <c r="P118" i="19"/>
  <c r="P144" i="19"/>
  <c r="P145" i="19"/>
  <c r="P161" i="19"/>
  <c r="P21" i="20"/>
  <c r="P66" i="20"/>
  <c r="P71" i="20" s="1"/>
  <c r="P75" i="20"/>
  <c r="P91" i="20"/>
  <c r="P93" i="20" s="1"/>
  <c r="P94" i="20"/>
  <c r="P95" i="20"/>
  <c r="P118" i="20"/>
  <c r="P156" i="20"/>
  <c r="P161" i="20" s="1"/>
  <c r="K50" i="16"/>
  <c r="K87" i="16"/>
  <c r="K106" i="16"/>
  <c r="O162" i="20"/>
  <c r="P145" i="20"/>
  <c r="P152" i="20"/>
  <c r="P11" i="20"/>
  <c r="P15" i="20" s="1"/>
  <c r="P16" i="20"/>
  <c r="P17" i="20" s="1"/>
  <c r="L19" i="20"/>
  <c r="L39" i="20"/>
  <c r="L49" i="20"/>
  <c r="P58" i="20"/>
  <c r="P64" i="20" s="1"/>
  <c r="L71" i="20"/>
  <c r="L89" i="20"/>
  <c r="L93" i="20"/>
  <c r="P109" i="20"/>
  <c r="P119" i="20" s="1"/>
  <c r="L121" i="20"/>
  <c r="P140" i="20"/>
  <c r="P141" i="20" s="1"/>
  <c r="L152" i="20"/>
  <c r="P20" i="20"/>
  <c r="P22" i="20" s="1"/>
  <c r="P25" i="20"/>
  <c r="P28" i="20" s="1"/>
  <c r="P40" i="20"/>
  <c r="P43" i="20" s="1"/>
  <c r="P74" i="20"/>
  <c r="P78" i="20" s="1"/>
  <c r="P153" i="20"/>
  <c r="P155" i="20" s="1"/>
  <c r="P95" i="19"/>
  <c r="P100" i="19" s="1"/>
  <c r="J162" i="19"/>
  <c r="P152" i="19"/>
  <c r="P11" i="19"/>
  <c r="P15" i="19" s="1"/>
  <c r="L19" i="19"/>
  <c r="L39" i="19"/>
  <c r="L49" i="19"/>
  <c r="L71" i="19"/>
  <c r="L89" i="19"/>
  <c r="L93" i="19"/>
  <c r="P109" i="19"/>
  <c r="P119" i="19" s="1"/>
  <c r="L121" i="19"/>
  <c r="P140" i="19"/>
  <c r="P141" i="19" s="1"/>
  <c r="L152" i="19"/>
  <c r="O161" i="19"/>
  <c r="O162" i="19" s="1"/>
  <c r="P20" i="19"/>
  <c r="P22" i="19" s="1"/>
  <c r="P23" i="19"/>
  <c r="P24" i="19" s="1"/>
  <c r="P25" i="19"/>
  <c r="P28" i="19" s="1"/>
  <c r="P40" i="19"/>
  <c r="P43" i="19" s="1"/>
  <c r="P74" i="19"/>
  <c r="P78" i="19" s="1"/>
  <c r="P153" i="19"/>
  <c r="P155" i="19" s="1"/>
  <c r="P147" i="18"/>
  <c r="P152" i="18" s="1"/>
  <c r="L152" i="18"/>
  <c r="L93" i="18"/>
  <c r="P90" i="18"/>
  <c r="P93" i="18" s="1"/>
  <c r="P20" i="18"/>
  <c r="P22" i="18" s="1"/>
  <c r="P25" i="18"/>
  <c r="P28" i="18" s="1"/>
  <c r="P40" i="18"/>
  <c r="P43" i="18" s="1"/>
  <c r="P66" i="18"/>
  <c r="P71" i="18" s="1"/>
  <c r="L78" i="18"/>
  <c r="K93" i="18"/>
  <c r="K162" i="18" s="1"/>
  <c r="L100" i="18"/>
  <c r="L119" i="18"/>
  <c r="L131" i="18"/>
  <c r="O161" i="18"/>
  <c r="O162" i="18" s="1"/>
  <c r="P11" i="18"/>
  <c r="P15" i="18" s="1"/>
  <c r="P16" i="18"/>
  <c r="P17" i="18" s="1"/>
  <c r="P58" i="18"/>
  <c r="P64" i="18" s="1"/>
  <c r="P94" i="18"/>
  <c r="P100" i="18" s="1"/>
  <c r="P153" i="18"/>
  <c r="P155" i="18" s="1"/>
  <c r="L93" i="17"/>
  <c r="P90" i="17"/>
  <c r="P93" i="17" s="1"/>
  <c r="P78" i="17"/>
  <c r="P119" i="17"/>
  <c r="P131" i="17"/>
  <c r="P20" i="17"/>
  <c r="P22" i="17" s="1"/>
  <c r="P25" i="17"/>
  <c r="P28" i="17" s="1"/>
  <c r="P40" i="17"/>
  <c r="P43" i="17" s="1"/>
  <c r="P66" i="17"/>
  <c r="P71" i="17" s="1"/>
  <c r="L78" i="17"/>
  <c r="K93" i="17"/>
  <c r="K162" i="17" s="1"/>
  <c r="L100" i="17"/>
  <c r="L119" i="17"/>
  <c r="L131" i="17"/>
  <c r="L141" i="17"/>
  <c r="P142" i="17"/>
  <c r="P152" i="17" s="1"/>
  <c r="O161" i="17"/>
  <c r="O162" i="17" s="1"/>
  <c r="P11" i="17"/>
  <c r="P15" i="17" s="1"/>
  <c r="P16" i="17"/>
  <c r="P17" i="17" s="1"/>
  <c r="P58" i="17"/>
  <c r="P64" i="17" s="1"/>
  <c r="P94" i="17"/>
  <c r="P100" i="17" s="1"/>
  <c r="P153" i="17"/>
  <c r="P155" i="17" s="1"/>
  <c r="J30" i="16"/>
  <c r="K29" i="16"/>
  <c r="K30" i="16" s="1"/>
  <c r="J12" i="16"/>
  <c r="K10" i="16"/>
  <c r="K11" i="16"/>
  <c r="K9" i="16"/>
  <c r="L115" i="15"/>
  <c r="O115" i="15"/>
  <c r="P115" i="15"/>
  <c r="K90" i="15"/>
  <c r="L178" i="15"/>
  <c r="J178" i="15"/>
  <c r="P177" i="15"/>
  <c r="P178" i="15" s="1"/>
  <c r="N161" i="15"/>
  <c r="M161" i="15"/>
  <c r="L161" i="15"/>
  <c r="K161" i="15"/>
  <c r="J161" i="15"/>
  <c r="P160" i="15"/>
  <c r="P159" i="15"/>
  <c r="P158" i="15"/>
  <c r="O158" i="15"/>
  <c r="P157" i="15"/>
  <c r="O156" i="15"/>
  <c r="P156" i="15" s="1"/>
  <c r="N155" i="15"/>
  <c r="M155" i="15"/>
  <c r="K155" i="15"/>
  <c r="J155" i="15"/>
  <c r="P154" i="15"/>
  <c r="O153" i="15"/>
  <c r="O155" i="15" s="1"/>
  <c r="L153" i="15"/>
  <c r="L155" i="15" s="1"/>
  <c r="N152" i="15"/>
  <c r="M152" i="15"/>
  <c r="K152" i="15"/>
  <c r="J152" i="15"/>
  <c r="O151" i="15"/>
  <c r="L151" i="15"/>
  <c r="P151" i="15" s="1"/>
  <c r="O149" i="15"/>
  <c r="L149" i="15"/>
  <c r="P149" i="15" s="1"/>
  <c r="O148" i="15"/>
  <c r="L148" i="15"/>
  <c r="P148" i="15" s="1"/>
  <c r="O147" i="15"/>
  <c r="L147" i="15"/>
  <c r="P146" i="15"/>
  <c r="O145" i="15"/>
  <c r="L145" i="15"/>
  <c r="O144" i="15"/>
  <c r="L144" i="15"/>
  <c r="P143" i="15"/>
  <c r="L143" i="15"/>
  <c r="P142" i="15"/>
  <c r="L142" i="15"/>
  <c r="N141" i="15"/>
  <c r="M141" i="15"/>
  <c r="K141" i="15"/>
  <c r="J141" i="15"/>
  <c r="O140" i="15"/>
  <c r="O141" i="15" s="1"/>
  <c r="L140" i="15"/>
  <c r="P140" i="15" s="1"/>
  <c r="P141" i="15" s="1"/>
  <c r="O131" i="15"/>
  <c r="N131" i="15"/>
  <c r="M131" i="15"/>
  <c r="K131" i="15"/>
  <c r="J131" i="15"/>
  <c r="L130" i="15"/>
  <c r="P130" i="15" s="1"/>
  <c r="L129" i="15"/>
  <c r="P129" i="15" s="1"/>
  <c r="L128" i="15"/>
  <c r="P128" i="15" s="1"/>
  <c r="L127" i="15"/>
  <c r="P127" i="15" s="1"/>
  <c r="L126" i="15"/>
  <c r="P126" i="15" s="1"/>
  <c r="L125" i="15"/>
  <c r="P125" i="15" s="1"/>
  <c r="L124" i="15"/>
  <c r="P124" i="15" s="1"/>
  <c r="L123" i="15"/>
  <c r="P123" i="15" s="1"/>
  <c r="L122" i="15"/>
  <c r="P122" i="15" s="1"/>
  <c r="P131" i="15" s="1"/>
  <c r="O121" i="15"/>
  <c r="N121" i="15"/>
  <c r="M121" i="15"/>
  <c r="K121" i="15"/>
  <c r="J121" i="15"/>
  <c r="P120" i="15"/>
  <c r="P121" i="15" s="1"/>
  <c r="L120" i="15"/>
  <c r="L121" i="15" s="1"/>
  <c r="N119" i="15"/>
  <c r="M119" i="15"/>
  <c r="K119" i="15"/>
  <c r="J119" i="15"/>
  <c r="O118" i="15"/>
  <c r="L118" i="15"/>
  <c r="O117" i="15"/>
  <c r="L117" i="15"/>
  <c r="O116" i="15"/>
  <c r="L116" i="15"/>
  <c r="O114" i="15"/>
  <c r="L114" i="15"/>
  <c r="L113" i="15"/>
  <c r="P113" i="15" s="1"/>
  <c r="L112" i="15"/>
  <c r="P112" i="15" s="1"/>
  <c r="P110" i="15"/>
  <c r="O109" i="15"/>
  <c r="L109" i="15"/>
  <c r="P109" i="15" s="1"/>
  <c r="N100" i="15"/>
  <c r="M100" i="15"/>
  <c r="K100" i="15"/>
  <c r="J100" i="15"/>
  <c r="L98" i="15"/>
  <c r="P98" i="15" s="1"/>
  <c r="O97" i="15"/>
  <c r="L97" i="15"/>
  <c r="O96" i="15"/>
  <c r="L96" i="15"/>
  <c r="L95" i="15"/>
  <c r="P95" i="15" s="1"/>
  <c r="O94" i="15"/>
  <c r="N93" i="15"/>
  <c r="M93" i="15"/>
  <c r="J93" i="15"/>
  <c r="K92" i="15"/>
  <c r="L92" i="15" s="1"/>
  <c r="P92" i="15" s="1"/>
  <c r="O91" i="15"/>
  <c r="O93" i="15" s="1"/>
  <c r="L91" i="15"/>
  <c r="L90" i="15"/>
  <c r="O89" i="15"/>
  <c r="N89" i="15"/>
  <c r="M89" i="15"/>
  <c r="K89" i="15"/>
  <c r="J89" i="15"/>
  <c r="L88" i="15"/>
  <c r="P88" i="15" s="1"/>
  <c r="P89" i="15" s="1"/>
  <c r="N78" i="15"/>
  <c r="M78" i="15"/>
  <c r="K78" i="15"/>
  <c r="J78" i="15"/>
  <c r="L77" i="15"/>
  <c r="P77" i="15" s="1"/>
  <c r="L76" i="15"/>
  <c r="P76" i="15" s="1"/>
  <c r="O75" i="15"/>
  <c r="O78" i="15" s="1"/>
  <c r="L75" i="15"/>
  <c r="P75" i="15" s="1"/>
  <c r="L74" i="15"/>
  <c r="P72" i="15"/>
  <c r="N71" i="15"/>
  <c r="M71" i="15"/>
  <c r="K71" i="15"/>
  <c r="J71" i="15"/>
  <c r="L70" i="15"/>
  <c r="P70" i="15" s="1"/>
  <c r="L69" i="15"/>
  <c r="P69" i="15" s="1"/>
  <c r="O66" i="15"/>
  <c r="O71" i="15" s="1"/>
  <c r="L66" i="15"/>
  <c r="P66" i="15" s="1"/>
  <c r="O64" i="15"/>
  <c r="N64" i="15"/>
  <c r="M64" i="15"/>
  <c r="K64" i="15"/>
  <c r="J64" i="15"/>
  <c r="P63" i="15"/>
  <c r="L62" i="15"/>
  <c r="P62" i="15" s="1"/>
  <c r="L61" i="15"/>
  <c r="P61" i="15" s="1"/>
  <c r="L60" i="15"/>
  <c r="P60" i="15" s="1"/>
  <c r="L59" i="15"/>
  <c r="P59" i="15" s="1"/>
  <c r="L58" i="15"/>
  <c r="O49" i="15"/>
  <c r="N49" i="15"/>
  <c r="M49" i="15"/>
  <c r="K49" i="15"/>
  <c r="J49" i="15"/>
  <c r="L48" i="15"/>
  <c r="P48" i="15" s="1"/>
  <c r="P46" i="15"/>
  <c r="P44" i="15"/>
  <c r="N43" i="15"/>
  <c r="M43" i="15"/>
  <c r="K43" i="15"/>
  <c r="J43" i="15"/>
  <c r="O41" i="15"/>
  <c r="L41" i="15"/>
  <c r="O40" i="15"/>
  <c r="O43" i="15" s="1"/>
  <c r="L40" i="15"/>
  <c r="L43" i="15" s="1"/>
  <c r="O39" i="15"/>
  <c r="N39" i="15"/>
  <c r="M39" i="15"/>
  <c r="K39" i="15"/>
  <c r="J39" i="15"/>
  <c r="L38" i="15"/>
  <c r="P38" i="15" s="1"/>
  <c r="P39" i="15" s="1"/>
  <c r="N28" i="15"/>
  <c r="M28" i="15"/>
  <c r="K28" i="15"/>
  <c r="J28" i="15"/>
  <c r="O26" i="15"/>
  <c r="L26" i="15"/>
  <c r="O25" i="15"/>
  <c r="O28" i="15" s="1"/>
  <c r="L25" i="15"/>
  <c r="L28" i="15" s="1"/>
  <c r="N24" i="15"/>
  <c r="M24" i="15"/>
  <c r="L24" i="15"/>
  <c r="K24" i="15"/>
  <c r="J24" i="15"/>
  <c r="O23" i="15"/>
  <c r="O24" i="15" s="1"/>
  <c r="N22" i="15"/>
  <c r="M22" i="15"/>
  <c r="K22" i="15"/>
  <c r="J22" i="15"/>
  <c r="O21" i="15"/>
  <c r="L21" i="15"/>
  <c r="P21" i="15" s="1"/>
  <c r="O20" i="15"/>
  <c r="O22" i="15" s="1"/>
  <c r="L20" i="15"/>
  <c r="L22" i="15" s="1"/>
  <c r="O19" i="15"/>
  <c r="N19" i="15"/>
  <c r="M19" i="15"/>
  <c r="K19" i="15"/>
  <c r="J19" i="15"/>
  <c r="P18" i="15"/>
  <c r="P19" i="15" s="1"/>
  <c r="L18" i="15"/>
  <c r="L19" i="15" s="1"/>
  <c r="N17" i="15"/>
  <c r="M17" i="15"/>
  <c r="L17" i="15"/>
  <c r="K17" i="15"/>
  <c r="J17" i="15"/>
  <c r="O16" i="15"/>
  <c r="O17" i="15" s="1"/>
  <c r="M15" i="15"/>
  <c r="M162" i="15" s="1"/>
  <c r="K15" i="15"/>
  <c r="J15" i="15"/>
  <c r="J162" i="15" s="1"/>
  <c r="L14" i="15"/>
  <c r="P14" i="15" s="1"/>
  <c r="L13" i="15"/>
  <c r="P13" i="15" s="1"/>
  <c r="O12" i="15"/>
  <c r="L12" i="15"/>
  <c r="P12" i="15" s="1"/>
  <c r="O11" i="15"/>
  <c r="O15" i="15" s="1"/>
  <c r="L11" i="15"/>
  <c r="L15" i="15" s="1"/>
  <c r="P10" i="15"/>
  <c r="P9" i="15"/>
  <c r="N9" i="15"/>
  <c r="N15" i="15" s="1"/>
  <c r="O140" i="14"/>
  <c r="L140" i="14"/>
  <c r="L141" i="15" l="1"/>
  <c r="P162" i="17"/>
  <c r="L162" i="17"/>
  <c r="N162" i="15"/>
  <c r="P23" i="15"/>
  <c r="P24" i="15" s="1"/>
  <c r="P26" i="15"/>
  <c r="P41" i="15"/>
  <c r="P49" i="15"/>
  <c r="L64" i="15"/>
  <c r="L78" i="15"/>
  <c r="O100" i="15"/>
  <c r="O162" i="15" s="1"/>
  <c r="P96" i="15"/>
  <c r="P97" i="15"/>
  <c r="O119" i="15"/>
  <c r="P114" i="15"/>
  <c r="P116" i="15"/>
  <c r="P117" i="15"/>
  <c r="P118" i="15"/>
  <c r="P144" i="15"/>
  <c r="P161" i="15"/>
  <c r="P100" i="20"/>
  <c r="K12" i="16"/>
  <c r="L162" i="20"/>
  <c r="P162" i="20"/>
  <c r="L162" i="19"/>
  <c r="P162" i="19"/>
  <c r="L162" i="18"/>
  <c r="P162" i="18"/>
  <c r="O152" i="15"/>
  <c r="P147" i="15"/>
  <c r="L152" i="15"/>
  <c r="P91" i="15"/>
  <c r="P71" i="15"/>
  <c r="L93" i="15"/>
  <c r="P119" i="15"/>
  <c r="P11" i="15"/>
  <c r="P15" i="15" s="1"/>
  <c r="P16" i="15"/>
  <c r="P17" i="15" s="1"/>
  <c r="L39" i="15"/>
  <c r="L162" i="15" s="1"/>
  <c r="L49" i="15"/>
  <c r="P58" i="15"/>
  <c r="P64" i="15" s="1"/>
  <c r="L71" i="15"/>
  <c r="L89" i="15"/>
  <c r="P90" i="15"/>
  <c r="K93" i="15"/>
  <c r="K162" i="15" s="1"/>
  <c r="L100" i="15"/>
  <c r="L119" i="15"/>
  <c r="L131" i="15"/>
  <c r="P145" i="15"/>
  <c r="P152" i="15" s="1"/>
  <c r="O161" i="15"/>
  <c r="P20" i="15"/>
  <c r="P22" i="15" s="1"/>
  <c r="P25" i="15"/>
  <c r="P28" i="15" s="1"/>
  <c r="P40" i="15"/>
  <c r="P43" i="15" s="1"/>
  <c r="P74" i="15"/>
  <c r="P78" i="15" s="1"/>
  <c r="P94" i="15"/>
  <c r="P100" i="15" s="1"/>
  <c r="P153" i="15"/>
  <c r="P155" i="15" s="1"/>
  <c r="P178" i="14"/>
  <c r="L178" i="14"/>
  <c r="J178" i="14"/>
  <c r="P177" i="14"/>
  <c r="N161" i="14"/>
  <c r="M161" i="14"/>
  <c r="L161" i="14"/>
  <c r="K161" i="14"/>
  <c r="J161" i="14"/>
  <c r="P160" i="14"/>
  <c r="P159" i="14"/>
  <c r="O158" i="14"/>
  <c r="P158" i="14" s="1"/>
  <c r="P157" i="14"/>
  <c r="O156" i="14"/>
  <c r="P156" i="14" s="1"/>
  <c r="N155" i="14"/>
  <c r="M155" i="14"/>
  <c r="K155" i="14"/>
  <c r="J155" i="14"/>
  <c r="P154" i="14"/>
  <c r="O153" i="14"/>
  <c r="O155" i="14" s="1"/>
  <c r="L153" i="14"/>
  <c r="L155" i="14" s="1"/>
  <c r="N152" i="14"/>
  <c r="M152" i="14"/>
  <c r="K152" i="14"/>
  <c r="J152" i="14"/>
  <c r="O151" i="14"/>
  <c r="L151" i="14"/>
  <c r="P151" i="14" s="1"/>
  <c r="O149" i="14"/>
  <c r="L149" i="14"/>
  <c r="P149" i="14" s="1"/>
  <c r="O148" i="14"/>
  <c r="L148" i="14"/>
  <c r="P148" i="14" s="1"/>
  <c r="O147" i="14"/>
  <c r="L147" i="14"/>
  <c r="P146" i="14"/>
  <c r="O145" i="14"/>
  <c r="L145" i="14"/>
  <c r="O144" i="14"/>
  <c r="L144" i="14"/>
  <c r="P143" i="14"/>
  <c r="L143" i="14"/>
  <c r="P142" i="14"/>
  <c r="L142" i="14"/>
  <c r="O141" i="14"/>
  <c r="N141" i="14"/>
  <c r="M141" i="14"/>
  <c r="L141" i="14"/>
  <c r="K141" i="14"/>
  <c r="J141" i="14"/>
  <c r="P140" i="14"/>
  <c r="P141" i="14" s="1"/>
  <c r="O131" i="14"/>
  <c r="N131" i="14"/>
  <c r="M131" i="14"/>
  <c r="K131" i="14"/>
  <c r="J131" i="14"/>
  <c r="L130" i="14"/>
  <c r="P130" i="14" s="1"/>
  <c r="L129" i="14"/>
  <c r="P129" i="14" s="1"/>
  <c r="L128" i="14"/>
  <c r="P128" i="14" s="1"/>
  <c r="L127" i="14"/>
  <c r="P127" i="14" s="1"/>
  <c r="L126" i="14"/>
  <c r="P126" i="14" s="1"/>
  <c r="L125" i="14"/>
  <c r="P125" i="14" s="1"/>
  <c r="L124" i="14"/>
  <c r="P124" i="14" s="1"/>
  <c r="L123" i="14"/>
  <c r="P123" i="14" s="1"/>
  <c r="L122" i="14"/>
  <c r="P122" i="14" s="1"/>
  <c r="P131" i="14" s="1"/>
  <c r="O121" i="14"/>
  <c r="N121" i="14"/>
  <c r="M121" i="14"/>
  <c r="K121" i="14"/>
  <c r="J121" i="14"/>
  <c r="P120" i="14"/>
  <c r="P121" i="14" s="1"/>
  <c r="L120" i="14"/>
  <c r="L121" i="14" s="1"/>
  <c r="N119" i="14"/>
  <c r="M119" i="14"/>
  <c r="K119" i="14"/>
  <c r="J119" i="14"/>
  <c r="O118" i="14"/>
  <c r="L118" i="14"/>
  <c r="O117" i="14"/>
  <c r="L117" i="14"/>
  <c r="O116" i="14"/>
  <c r="L116" i="14"/>
  <c r="O115" i="14"/>
  <c r="L115" i="14"/>
  <c r="O114" i="14"/>
  <c r="L114" i="14"/>
  <c r="P113" i="14"/>
  <c r="L113" i="14"/>
  <c r="P112" i="14"/>
  <c r="L112" i="14"/>
  <c r="P111" i="14"/>
  <c r="L111" i="14"/>
  <c r="P110" i="14"/>
  <c r="O109" i="14"/>
  <c r="L109" i="14"/>
  <c r="P109" i="14" s="1"/>
  <c r="N100" i="14"/>
  <c r="M100" i="14"/>
  <c r="K100" i="14"/>
  <c r="J100" i="14"/>
  <c r="L98" i="14"/>
  <c r="O97" i="14"/>
  <c r="L97" i="14"/>
  <c r="O96" i="14"/>
  <c r="L96" i="14"/>
  <c r="P95" i="14"/>
  <c r="L95" i="14"/>
  <c r="L100" i="14" s="1"/>
  <c r="P94" i="14"/>
  <c r="O94" i="14"/>
  <c r="N93" i="14"/>
  <c r="M93" i="14"/>
  <c r="J93" i="14"/>
  <c r="K92" i="14"/>
  <c r="L92" i="14" s="1"/>
  <c r="P92" i="14" s="1"/>
  <c r="O91" i="14"/>
  <c r="O93" i="14" s="1"/>
  <c r="L91" i="14"/>
  <c r="L90" i="14"/>
  <c r="P90" i="14" s="1"/>
  <c r="K93" i="14"/>
  <c r="O89" i="14"/>
  <c r="N89" i="14"/>
  <c r="M89" i="14"/>
  <c r="K89" i="14"/>
  <c r="J89" i="14"/>
  <c r="L88" i="14"/>
  <c r="P88" i="14" s="1"/>
  <c r="P89" i="14" s="1"/>
  <c r="N78" i="14"/>
  <c r="M78" i="14"/>
  <c r="K78" i="14"/>
  <c r="J78" i="14"/>
  <c r="L77" i="14"/>
  <c r="P77" i="14" s="1"/>
  <c r="L76" i="14"/>
  <c r="P76" i="14" s="1"/>
  <c r="O75" i="14"/>
  <c r="L75" i="14"/>
  <c r="P75" i="14" s="1"/>
  <c r="L74" i="14"/>
  <c r="P72" i="14"/>
  <c r="N71" i="14"/>
  <c r="M71" i="14"/>
  <c r="K71" i="14"/>
  <c r="J71" i="14"/>
  <c r="L70" i="14"/>
  <c r="P70" i="14" s="1"/>
  <c r="L69" i="14"/>
  <c r="P69" i="14" s="1"/>
  <c r="O66" i="14"/>
  <c r="O71" i="14" s="1"/>
  <c r="L66" i="14"/>
  <c r="L71" i="14" s="1"/>
  <c r="O64" i="14"/>
  <c r="N64" i="14"/>
  <c r="M64" i="14"/>
  <c r="K64" i="14"/>
  <c r="J64" i="14"/>
  <c r="P63" i="14"/>
  <c r="L62" i="14"/>
  <c r="P62" i="14" s="1"/>
  <c r="L61" i="14"/>
  <c r="P61" i="14" s="1"/>
  <c r="L60" i="14"/>
  <c r="P60" i="14" s="1"/>
  <c r="L59" i="14"/>
  <c r="P59" i="14" s="1"/>
  <c r="L58" i="14"/>
  <c r="O49" i="14"/>
  <c r="N49" i="14"/>
  <c r="M49" i="14"/>
  <c r="K49" i="14"/>
  <c r="J49" i="14"/>
  <c r="L48" i="14"/>
  <c r="L49" i="14" s="1"/>
  <c r="P46" i="14"/>
  <c r="P44" i="14"/>
  <c r="N43" i="14"/>
  <c r="M43" i="14"/>
  <c r="K43" i="14"/>
  <c r="J43" i="14"/>
  <c r="O41" i="14"/>
  <c r="L41" i="14"/>
  <c r="P41" i="14" s="1"/>
  <c r="O40" i="14"/>
  <c r="O43" i="14" s="1"/>
  <c r="L40" i="14"/>
  <c r="L43" i="14" s="1"/>
  <c r="O39" i="14"/>
  <c r="N39" i="14"/>
  <c r="M39" i="14"/>
  <c r="K39" i="14"/>
  <c r="J39" i="14"/>
  <c r="P38" i="14"/>
  <c r="P39" i="14" s="1"/>
  <c r="L38" i="14"/>
  <c r="L39" i="14" s="1"/>
  <c r="N28" i="14"/>
  <c r="M28" i="14"/>
  <c r="K28" i="14"/>
  <c r="J28" i="14"/>
  <c r="O26" i="14"/>
  <c r="L26" i="14"/>
  <c r="O25" i="14"/>
  <c r="O28" i="14" s="1"/>
  <c r="L25" i="14"/>
  <c r="L28" i="14" s="1"/>
  <c r="N24" i="14"/>
  <c r="M24" i="14"/>
  <c r="L24" i="14"/>
  <c r="K24" i="14"/>
  <c r="J24" i="14"/>
  <c r="O23" i="14"/>
  <c r="O24" i="14" s="1"/>
  <c r="N22" i="14"/>
  <c r="M22" i="14"/>
  <c r="K22" i="14"/>
  <c r="J22" i="14"/>
  <c r="O21" i="14"/>
  <c r="L21" i="14"/>
  <c r="P21" i="14" s="1"/>
  <c r="O20" i="14"/>
  <c r="O22" i="14" s="1"/>
  <c r="L20" i="14"/>
  <c r="L22" i="14" s="1"/>
  <c r="O19" i="14"/>
  <c r="N19" i="14"/>
  <c r="M19" i="14"/>
  <c r="K19" i="14"/>
  <c r="J19" i="14"/>
  <c r="P18" i="14"/>
  <c r="P19" i="14" s="1"/>
  <c r="L18" i="14"/>
  <c r="L19" i="14" s="1"/>
  <c r="N17" i="14"/>
  <c r="M17" i="14"/>
  <c r="L17" i="14"/>
  <c r="K17" i="14"/>
  <c r="J17" i="14"/>
  <c r="O16" i="14"/>
  <c r="O17" i="14" s="1"/>
  <c r="M15" i="14"/>
  <c r="M162" i="14" s="1"/>
  <c r="K15" i="14"/>
  <c r="J15" i="14"/>
  <c r="J162" i="14" s="1"/>
  <c r="L14" i="14"/>
  <c r="P14" i="14" s="1"/>
  <c r="L13" i="14"/>
  <c r="P13" i="14" s="1"/>
  <c r="O12" i="14"/>
  <c r="L12" i="14"/>
  <c r="P12" i="14" s="1"/>
  <c r="O11" i="14"/>
  <c r="O15" i="14" s="1"/>
  <c r="L11" i="14"/>
  <c r="L15" i="14" s="1"/>
  <c r="P10" i="14"/>
  <c r="P9" i="14"/>
  <c r="N9" i="14"/>
  <c r="N15" i="14" s="1"/>
  <c r="L178" i="13"/>
  <c r="J178" i="13"/>
  <c r="P177" i="13"/>
  <c r="P178" i="13" s="1"/>
  <c r="N161" i="13"/>
  <c r="M161" i="13"/>
  <c r="L161" i="13"/>
  <c r="K161" i="13"/>
  <c r="J161" i="13"/>
  <c r="P160" i="13"/>
  <c r="P159" i="13"/>
  <c r="O158" i="13"/>
  <c r="P158" i="13" s="1"/>
  <c r="P157" i="13"/>
  <c r="O156" i="13"/>
  <c r="O161" i="13" s="1"/>
  <c r="N155" i="13"/>
  <c r="M155" i="13"/>
  <c r="K155" i="13"/>
  <c r="J155" i="13"/>
  <c r="P154" i="13"/>
  <c r="O153" i="13"/>
  <c r="O155" i="13" s="1"/>
  <c r="L153" i="13"/>
  <c r="L155" i="13" s="1"/>
  <c r="N152" i="13"/>
  <c r="M152" i="13"/>
  <c r="K152" i="13"/>
  <c r="J152" i="13"/>
  <c r="O151" i="13"/>
  <c r="L151" i="13"/>
  <c r="O149" i="13"/>
  <c r="L149" i="13"/>
  <c r="O148" i="13"/>
  <c r="L148" i="13"/>
  <c r="O147" i="13"/>
  <c r="L147" i="13"/>
  <c r="P146" i="13"/>
  <c r="O145" i="13"/>
  <c r="L145" i="13"/>
  <c r="P145" i="13" s="1"/>
  <c r="O144" i="13"/>
  <c r="L144" i="13"/>
  <c r="P144" i="13" s="1"/>
  <c r="L143" i="13"/>
  <c r="P143" i="13" s="1"/>
  <c r="L142" i="13"/>
  <c r="L152" i="13" s="1"/>
  <c r="O141" i="13"/>
  <c r="N141" i="13"/>
  <c r="M141" i="13"/>
  <c r="L141" i="13"/>
  <c r="K141" i="13"/>
  <c r="J141" i="13"/>
  <c r="P140" i="13"/>
  <c r="P141" i="13" s="1"/>
  <c r="O131" i="13"/>
  <c r="N131" i="13"/>
  <c r="M131" i="13"/>
  <c r="K131" i="13"/>
  <c r="J131" i="13"/>
  <c r="L130" i="13"/>
  <c r="P130" i="13" s="1"/>
  <c r="L129" i="13"/>
  <c r="P129" i="13" s="1"/>
  <c r="L128" i="13"/>
  <c r="P128" i="13" s="1"/>
  <c r="L127" i="13"/>
  <c r="P127" i="13" s="1"/>
  <c r="L126" i="13"/>
  <c r="P126" i="13" s="1"/>
  <c r="L125" i="13"/>
  <c r="P125" i="13" s="1"/>
  <c r="L124" i="13"/>
  <c r="P124" i="13" s="1"/>
  <c r="L123" i="13"/>
  <c r="P123" i="13" s="1"/>
  <c r="L122" i="13"/>
  <c r="P122" i="13" s="1"/>
  <c r="O121" i="13"/>
  <c r="N121" i="13"/>
  <c r="M121" i="13"/>
  <c r="K121" i="13"/>
  <c r="J121" i="13"/>
  <c r="L120" i="13"/>
  <c r="L121" i="13" s="1"/>
  <c r="N119" i="13"/>
  <c r="M119" i="13"/>
  <c r="K119" i="13"/>
  <c r="J119" i="13"/>
  <c r="O118" i="13"/>
  <c r="L118" i="13"/>
  <c r="P118" i="13" s="1"/>
  <c r="O117" i="13"/>
  <c r="L117" i="13"/>
  <c r="P117" i="13" s="1"/>
  <c r="O116" i="13"/>
  <c r="L116" i="13"/>
  <c r="P116" i="13" s="1"/>
  <c r="O115" i="13"/>
  <c r="L115" i="13"/>
  <c r="P115" i="13" s="1"/>
  <c r="O114" i="13"/>
  <c r="L114" i="13"/>
  <c r="P114" i="13" s="1"/>
  <c r="L113" i="13"/>
  <c r="P113" i="13" s="1"/>
  <c r="L112" i="13"/>
  <c r="P112" i="13" s="1"/>
  <c r="L111" i="13"/>
  <c r="P111" i="13" s="1"/>
  <c r="P110" i="13"/>
  <c r="O109" i="13"/>
  <c r="O119" i="13" s="1"/>
  <c r="L109" i="13"/>
  <c r="P109" i="13" s="1"/>
  <c r="P119" i="13" s="1"/>
  <c r="N100" i="13"/>
  <c r="M100" i="13"/>
  <c r="K100" i="13"/>
  <c r="J100" i="13"/>
  <c r="O98" i="13"/>
  <c r="L98" i="13"/>
  <c r="P98" i="13" s="1"/>
  <c r="O97" i="13"/>
  <c r="L97" i="13"/>
  <c r="P97" i="13" s="1"/>
  <c r="O96" i="13"/>
  <c r="L96" i="13"/>
  <c r="P96" i="13" s="1"/>
  <c r="L95" i="13"/>
  <c r="O94" i="13"/>
  <c r="O100" i="13" s="1"/>
  <c r="N93" i="13"/>
  <c r="M93" i="13"/>
  <c r="J93" i="13"/>
  <c r="K92" i="13"/>
  <c r="L92" i="13" s="1"/>
  <c r="P92" i="13" s="1"/>
  <c r="O91" i="13"/>
  <c r="O93" i="13" s="1"/>
  <c r="L91" i="13"/>
  <c r="P91" i="13" s="1"/>
  <c r="K90" i="13"/>
  <c r="O89" i="13"/>
  <c r="N89" i="13"/>
  <c r="M89" i="13"/>
  <c r="K89" i="13"/>
  <c r="J89" i="13"/>
  <c r="L88" i="13"/>
  <c r="L89" i="13" s="1"/>
  <c r="N78" i="13"/>
  <c r="M78" i="13"/>
  <c r="K78" i="13"/>
  <c r="J78" i="13"/>
  <c r="L77" i="13"/>
  <c r="P77" i="13" s="1"/>
  <c r="L76" i="13"/>
  <c r="O75" i="13"/>
  <c r="L75" i="13"/>
  <c r="P75" i="13" s="1"/>
  <c r="L74" i="13"/>
  <c r="P74" i="13" s="1"/>
  <c r="O72" i="13"/>
  <c r="O78" i="13" s="1"/>
  <c r="N71" i="13"/>
  <c r="M71" i="13"/>
  <c r="K71" i="13"/>
  <c r="J71" i="13"/>
  <c r="L70" i="13"/>
  <c r="P70" i="13" s="1"/>
  <c r="L69" i="13"/>
  <c r="O66" i="13"/>
  <c r="O71" i="13" s="1"/>
  <c r="L66" i="13"/>
  <c r="P66" i="13" s="1"/>
  <c r="O64" i="13"/>
  <c r="N64" i="13"/>
  <c r="M64" i="13"/>
  <c r="L64" i="13"/>
  <c r="K64" i="13"/>
  <c r="J64" i="13"/>
  <c r="P63" i="13"/>
  <c r="P62" i="13"/>
  <c r="L62" i="13"/>
  <c r="P61" i="13"/>
  <c r="L61" i="13"/>
  <c r="P60" i="13"/>
  <c r="L60" i="13"/>
  <c r="P59" i="13"/>
  <c r="L59" i="13"/>
  <c r="P58" i="13"/>
  <c r="P64" i="13" s="1"/>
  <c r="L58" i="13"/>
  <c r="O49" i="13"/>
  <c r="N49" i="13"/>
  <c r="M49" i="13"/>
  <c r="K49" i="13"/>
  <c r="J49" i="13"/>
  <c r="L48" i="13"/>
  <c r="L49" i="13" s="1"/>
  <c r="P46" i="13"/>
  <c r="P44" i="13"/>
  <c r="N43" i="13"/>
  <c r="M43" i="13"/>
  <c r="K43" i="13"/>
  <c r="J43" i="13"/>
  <c r="O41" i="13"/>
  <c r="L41" i="13"/>
  <c r="O40" i="13"/>
  <c r="O43" i="13" s="1"/>
  <c r="L40" i="13"/>
  <c r="L43" i="13" s="1"/>
  <c r="O39" i="13"/>
  <c r="N39" i="13"/>
  <c r="M39" i="13"/>
  <c r="K39" i="13"/>
  <c r="J39" i="13"/>
  <c r="L38" i="13"/>
  <c r="L39" i="13" s="1"/>
  <c r="N28" i="13"/>
  <c r="M28" i="13"/>
  <c r="K28" i="13"/>
  <c r="J28" i="13"/>
  <c r="O26" i="13"/>
  <c r="L26" i="13"/>
  <c r="O25" i="13"/>
  <c r="O28" i="13" s="1"/>
  <c r="L25" i="13"/>
  <c r="L28" i="13" s="1"/>
  <c r="N24" i="13"/>
  <c r="M24" i="13"/>
  <c r="L24" i="13"/>
  <c r="K24" i="13"/>
  <c r="J24" i="13"/>
  <c r="O23" i="13"/>
  <c r="O24" i="13" s="1"/>
  <c r="N22" i="13"/>
  <c r="M22" i="13"/>
  <c r="K22" i="13"/>
  <c r="J22" i="13"/>
  <c r="O21" i="13"/>
  <c r="L21" i="13"/>
  <c r="O20" i="13"/>
  <c r="O22" i="13" s="1"/>
  <c r="L20" i="13"/>
  <c r="L22" i="13" s="1"/>
  <c r="O19" i="13"/>
  <c r="N19" i="13"/>
  <c r="M19" i="13"/>
  <c r="K19" i="13"/>
  <c r="J19" i="13"/>
  <c r="L18" i="13"/>
  <c r="L19" i="13" s="1"/>
  <c r="O17" i="13"/>
  <c r="N17" i="13"/>
  <c r="M17" i="13"/>
  <c r="L17" i="13"/>
  <c r="K17" i="13"/>
  <c r="J17" i="13"/>
  <c r="P16" i="13"/>
  <c r="P17" i="13" s="1"/>
  <c r="O16" i="13"/>
  <c r="M15" i="13"/>
  <c r="M162" i="13" s="1"/>
  <c r="K15" i="13"/>
  <c r="J15" i="13"/>
  <c r="J162" i="13" s="1"/>
  <c r="L14" i="13"/>
  <c r="P14" i="13" s="1"/>
  <c r="L13" i="13"/>
  <c r="P13" i="13" s="1"/>
  <c r="O12" i="13"/>
  <c r="L12" i="13"/>
  <c r="P12" i="13" s="1"/>
  <c r="O11" i="13"/>
  <c r="O15" i="13" s="1"/>
  <c r="L11" i="13"/>
  <c r="L15" i="13" s="1"/>
  <c r="P10" i="13"/>
  <c r="P9" i="13"/>
  <c r="N9" i="13"/>
  <c r="N15" i="13" s="1"/>
  <c r="K178" i="12"/>
  <c r="I178" i="12"/>
  <c r="O177" i="12"/>
  <c r="O178" i="12" s="1"/>
  <c r="M161" i="12"/>
  <c r="L161" i="12"/>
  <c r="K161" i="12"/>
  <c r="J161" i="12"/>
  <c r="I161" i="12"/>
  <c r="O160" i="12"/>
  <c r="O159" i="12"/>
  <c r="N158" i="12"/>
  <c r="O158" i="12" s="1"/>
  <c r="O157" i="12"/>
  <c r="O156" i="12"/>
  <c r="O161" i="12" s="1"/>
  <c r="N156" i="12"/>
  <c r="M155" i="12"/>
  <c r="L155" i="12"/>
  <c r="J155" i="12"/>
  <c r="I155" i="12"/>
  <c r="O154" i="12"/>
  <c r="N153" i="12"/>
  <c r="N155" i="12" s="1"/>
  <c r="K153" i="12"/>
  <c r="K155" i="12" s="1"/>
  <c r="L152" i="12"/>
  <c r="J152" i="12"/>
  <c r="N151" i="12"/>
  <c r="K151" i="12"/>
  <c r="O151" i="12" s="1"/>
  <c r="N149" i="12"/>
  <c r="K149" i="12"/>
  <c r="O149" i="12" s="1"/>
  <c r="N148" i="12"/>
  <c r="K148" i="12"/>
  <c r="O148" i="12" s="1"/>
  <c r="N147" i="12"/>
  <c r="K147" i="12"/>
  <c r="O146" i="12"/>
  <c r="N145" i="12"/>
  <c r="I152" i="12"/>
  <c r="N144" i="12"/>
  <c r="K144" i="12"/>
  <c r="K143" i="12"/>
  <c r="O143" i="12" s="1"/>
  <c r="K142" i="12"/>
  <c r="O142" i="12" s="1"/>
  <c r="N141" i="12"/>
  <c r="M141" i="12"/>
  <c r="L141" i="12"/>
  <c r="K141" i="12"/>
  <c r="J141" i="12"/>
  <c r="I141" i="12"/>
  <c r="O140" i="12"/>
  <c r="O141" i="12" s="1"/>
  <c r="N131" i="12"/>
  <c r="M131" i="12"/>
  <c r="L131" i="12"/>
  <c r="J131" i="12"/>
  <c r="I131" i="12"/>
  <c r="K130" i="12"/>
  <c r="O130" i="12" s="1"/>
  <c r="K129" i="12"/>
  <c r="O129" i="12" s="1"/>
  <c r="K128" i="12"/>
  <c r="O128" i="12" s="1"/>
  <c r="K127" i="12"/>
  <c r="O127" i="12" s="1"/>
  <c r="K126" i="12"/>
  <c r="O126" i="12" s="1"/>
  <c r="K125" i="12"/>
  <c r="O125" i="12" s="1"/>
  <c r="K124" i="12"/>
  <c r="O124" i="12" s="1"/>
  <c r="K123" i="12"/>
  <c r="O123" i="12" s="1"/>
  <c r="K122" i="12"/>
  <c r="K131" i="12" s="1"/>
  <c r="N121" i="12"/>
  <c r="M121" i="12"/>
  <c r="L121" i="12"/>
  <c r="J121" i="12"/>
  <c r="I121" i="12"/>
  <c r="O120" i="12"/>
  <c r="O121" i="12" s="1"/>
  <c r="K120" i="12"/>
  <c r="K121" i="12" s="1"/>
  <c r="M119" i="12"/>
  <c r="L119" i="12"/>
  <c r="J119" i="12"/>
  <c r="I119" i="12"/>
  <c r="N118" i="12"/>
  <c r="K118" i="12"/>
  <c r="N117" i="12"/>
  <c r="K117" i="12"/>
  <c r="N116" i="12"/>
  <c r="K116" i="12"/>
  <c r="N115" i="12"/>
  <c r="K115" i="12"/>
  <c r="N114" i="12"/>
  <c r="K114" i="12"/>
  <c r="K113" i="12"/>
  <c r="O113" i="12" s="1"/>
  <c r="K112" i="12"/>
  <c r="O112" i="12" s="1"/>
  <c r="K111" i="12"/>
  <c r="O111" i="12" s="1"/>
  <c r="O110" i="12"/>
  <c r="N109" i="12"/>
  <c r="N119" i="12" s="1"/>
  <c r="K109" i="12"/>
  <c r="M100" i="12"/>
  <c r="L100" i="12"/>
  <c r="J100" i="12"/>
  <c r="I100" i="12"/>
  <c r="N98" i="12"/>
  <c r="K98" i="12"/>
  <c r="N97" i="12"/>
  <c r="K97" i="12"/>
  <c r="N96" i="12"/>
  <c r="K96" i="12"/>
  <c r="K95" i="12"/>
  <c r="K100" i="12" s="1"/>
  <c r="N94" i="12"/>
  <c r="O94" i="12" s="1"/>
  <c r="M93" i="12"/>
  <c r="L93" i="12"/>
  <c r="I93" i="12"/>
  <c r="J92" i="12"/>
  <c r="K92" i="12" s="1"/>
  <c r="O92" i="12" s="1"/>
  <c r="N91" i="12"/>
  <c r="N93" i="12" s="1"/>
  <c r="K91" i="12"/>
  <c r="J90" i="12"/>
  <c r="K90" i="12" s="1"/>
  <c r="N89" i="12"/>
  <c r="M89" i="12"/>
  <c r="L89" i="12"/>
  <c r="J89" i="12"/>
  <c r="I89" i="12"/>
  <c r="O88" i="12"/>
  <c r="O89" i="12" s="1"/>
  <c r="K88" i="12"/>
  <c r="K89" i="12" s="1"/>
  <c r="M78" i="12"/>
  <c r="L78" i="12"/>
  <c r="J78" i="12"/>
  <c r="I78" i="12"/>
  <c r="K77" i="12"/>
  <c r="O77" i="12" s="1"/>
  <c r="K76" i="12"/>
  <c r="O76" i="12" s="1"/>
  <c r="N75" i="12"/>
  <c r="K75" i="12"/>
  <c r="O74" i="12"/>
  <c r="K74" i="12"/>
  <c r="O72" i="12"/>
  <c r="N72" i="12"/>
  <c r="M71" i="12"/>
  <c r="L71" i="12"/>
  <c r="J71" i="12"/>
  <c r="I71" i="12"/>
  <c r="K70" i="12"/>
  <c r="O70" i="12" s="1"/>
  <c r="K69" i="12"/>
  <c r="O69" i="12" s="1"/>
  <c r="N66" i="12"/>
  <c r="N71" i="12" s="1"/>
  <c r="K66" i="12"/>
  <c r="N64" i="12"/>
  <c r="M64" i="12"/>
  <c r="L64" i="12"/>
  <c r="J64" i="12"/>
  <c r="I64" i="12"/>
  <c r="O63" i="12"/>
  <c r="K62" i="12"/>
  <c r="O62" i="12" s="1"/>
  <c r="K61" i="12"/>
  <c r="O61" i="12" s="1"/>
  <c r="K60" i="12"/>
  <c r="O60" i="12" s="1"/>
  <c r="K59" i="12"/>
  <c r="O59" i="12" s="1"/>
  <c r="K58" i="12"/>
  <c r="K64" i="12" s="1"/>
  <c r="N49" i="12"/>
  <c r="M49" i="12"/>
  <c r="L49" i="12"/>
  <c r="J49" i="12"/>
  <c r="I49" i="12"/>
  <c r="K48" i="12"/>
  <c r="O48" i="12" s="1"/>
  <c r="O46" i="12"/>
  <c r="O44" i="12"/>
  <c r="O49" i="12" s="1"/>
  <c r="M43" i="12"/>
  <c r="L43" i="12"/>
  <c r="J43" i="12"/>
  <c r="I43" i="12"/>
  <c r="N41" i="12"/>
  <c r="K41" i="12"/>
  <c r="O41" i="12" s="1"/>
  <c r="N40" i="12"/>
  <c r="N43" i="12" s="1"/>
  <c r="K40" i="12"/>
  <c r="K43" i="12" s="1"/>
  <c r="N39" i="12"/>
  <c r="M39" i="12"/>
  <c r="L39" i="12"/>
  <c r="J39" i="12"/>
  <c r="I39" i="12"/>
  <c r="K38" i="12"/>
  <c r="O38" i="12" s="1"/>
  <c r="O39" i="12" s="1"/>
  <c r="M28" i="12"/>
  <c r="L28" i="12"/>
  <c r="J28" i="12"/>
  <c r="I28" i="12"/>
  <c r="N26" i="12"/>
  <c r="K26" i="12"/>
  <c r="O26" i="12" s="1"/>
  <c r="N25" i="12"/>
  <c r="N28" i="12" s="1"/>
  <c r="K25" i="12"/>
  <c r="K28" i="12" s="1"/>
  <c r="M24" i="12"/>
  <c r="L24" i="12"/>
  <c r="K24" i="12"/>
  <c r="J24" i="12"/>
  <c r="I24" i="12"/>
  <c r="N23" i="12"/>
  <c r="N24" i="12" s="1"/>
  <c r="M22" i="12"/>
  <c r="L22" i="12"/>
  <c r="J22" i="12"/>
  <c r="I22" i="12"/>
  <c r="N21" i="12"/>
  <c r="K21" i="12"/>
  <c r="O21" i="12" s="1"/>
  <c r="N20" i="12"/>
  <c r="N22" i="12" s="1"/>
  <c r="K20" i="12"/>
  <c r="K22" i="12" s="1"/>
  <c r="N19" i="12"/>
  <c r="M19" i="12"/>
  <c r="L19" i="12"/>
  <c r="J19" i="12"/>
  <c r="I19" i="12"/>
  <c r="K18" i="12"/>
  <c r="O18" i="12" s="1"/>
  <c r="O19" i="12" s="1"/>
  <c r="M17" i="12"/>
  <c r="L17" i="12"/>
  <c r="K17" i="12"/>
  <c r="J17" i="12"/>
  <c r="I17" i="12"/>
  <c r="N16" i="12"/>
  <c r="N17" i="12" s="1"/>
  <c r="L15" i="12"/>
  <c r="L162" i="12" s="1"/>
  <c r="J15" i="12"/>
  <c r="I15" i="12"/>
  <c r="I162" i="12" s="1"/>
  <c r="K14" i="12"/>
  <c r="O14" i="12" s="1"/>
  <c r="K13" i="12"/>
  <c r="O13" i="12" s="1"/>
  <c r="N12" i="12"/>
  <c r="K12" i="12"/>
  <c r="O12" i="12" s="1"/>
  <c r="N11" i="12"/>
  <c r="N15" i="12" s="1"/>
  <c r="K11" i="12"/>
  <c r="K15" i="12" s="1"/>
  <c r="O10" i="12"/>
  <c r="O9" i="12"/>
  <c r="M9" i="12"/>
  <c r="M15" i="12" s="1"/>
  <c r="E35" i="11"/>
  <c r="M147" i="10"/>
  <c r="I147" i="10"/>
  <c r="K147" i="10" s="1"/>
  <c r="N145" i="10"/>
  <c r="I145" i="10"/>
  <c r="K145" i="10" s="1"/>
  <c r="O145" i="10" s="1"/>
  <c r="K178" i="10"/>
  <c r="I178" i="10"/>
  <c r="O177" i="10"/>
  <c r="O178" i="10" s="1"/>
  <c r="M161" i="10"/>
  <c r="L161" i="10"/>
  <c r="K161" i="10"/>
  <c r="J161" i="10"/>
  <c r="I161" i="10"/>
  <c r="O160" i="10"/>
  <c r="O159" i="10"/>
  <c r="N158" i="10"/>
  <c r="O158" i="10" s="1"/>
  <c r="O157" i="10"/>
  <c r="N156" i="10"/>
  <c r="O156" i="10" s="1"/>
  <c r="M155" i="10"/>
  <c r="L155" i="10"/>
  <c r="J155" i="10"/>
  <c r="I155" i="10"/>
  <c r="O154" i="10"/>
  <c r="N153" i="10"/>
  <c r="N155" i="10" s="1"/>
  <c r="K153" i="10"/>
  <c r="K155" i="10" s="1"/>
  <c r="M152" i="10"/>
  <c r="L152" i="10"/>
  <c r="J152" i="10"/>
  <c r="N151" i="10"/>
  <c r="K151" i="10"/>
  <c r="N149" i="10"/>
  <c r="K149" i="10"/>
  <c r="N148" i="10"/>
  <c r="K148" i="10"/>
  <c r="N147" i="10"/>
  <c r="O146" i="10"/>
  <c r="N144" i="10"/>
  <c r="K144" i="10"/>
  <c r="O144" i="10" s="1"/>
  <c r="K143" i="10"/>
  <c r="O143" i="10" s="1"/>
  <c r="K142" i="10"/>
  <c r="O142" i="10" s="1"/>
  <c r="N141" i="10"/>
  <c r="M141" i="10"/>
  <c r="L141" i="10"/>
  <c r="K141" i="10"/>
  <c r="J141" i="10"/>
  <c r="I141" i="10"/>
  <c r="O140" i="10"/>
  <c r="O141" i="10" s="1"/>
  <c r="N131" i="10"/>
  <c r="M131" i="10"/>
  <c r="L131" i="10"/>
  <c r="J131" i="10"/>
  <c r="I131" i="10"/>
  <c r="K130" i="10"/>
  <c r="O130" i="10" s="1"/>
  <c r="K129" i="10"/>
  <c r="O129" i="10" s="1"/>
  <c r="K128" i="10"/>
  <c r="O128" i="10" s="1"/>
  <c r="K127" i="10"/>
  <c r="O127" i="10" s="1"/>
  <c r="K126" i="10"/>
  <c r="O126" i="10" s="1"/>
  <c r="K125" i="10"/>
  <c r="O125" i="10" s="1"/>
  <c r="K124" i="10"/>
  <c r="O124" i="10" s="1"/>
  <c r="K123" i="10"/>
  <c r="O123" i="10" s="1"/>
  <c r="K122" i="10"/>
  <c r="O122" i="10" s="1"/>
  <c r="O131" i="10" s="1"/>
  <c r="N121" i="10"/>
  <c r="M121" i="10"/>
  <c r="L121" i="10"/>
  <c r="J121" i="10"/>
  <c r="I121" i="10"/>
  <c r="O120" i="10"/>
  <c r="O121" i="10" s="1"/>
  <c r="K120" i="10"/>
  <c r="K121" i="10" s="1"/>
  <c r="M119" i="10"/>
  <c r="L119" i="10"/>
  <c r="J119" i="10"/>
  <c r="I119" i="10"/>
  <c r="N118" i="10"/>
  <c r="K118" i="10"/>
  <c r="N117" i="10"/>
  <c r="K117" i="10"/>
  <c r="N116" i="10"/>
  <c r="K116" i="10"/>
  <c r="N115" i="10"/>
  <c r="K115" i="10"/>
  <c r="N114" i="10"/>
  <c r="K114" i="10"/>
  <c r="K113" i="10"/>
  <c r="O113" i="10" s="1"/>
  <c r="K112" i="10"/>
  <c r="O112" i="10" s="1"/>
  <c r="K111" i="10"/>
  <c r="O111" i="10" s="1"/>
  <c r="O110" i="10"/>
  <c r="N109" i="10"/>
  <c r="N119" i="10" s="1"/>
  <c r="K109" i="10"/>
  <c r="M100" i="10"/>
  <c r="L100" i="10"/>
  <c r="J100" i="10"/>
  <c r="I100" i="10"/>
  <c r="N98" i="10"/>
  <c r="K98" i="10"/>
  <c r="N97" i="10"/>
  <c r="K97" i="10"/>
  <c r="N96" i="10"/>
  <c r="K96" i="10"/>
  <c r="K95" i="10"/>
  <c r="K100" i="10" s="1"/>
  <c r="N94" i="10"/>
  <c r="M93" i="10"/>
  <c r="L93" i="10"/>
  <c r="I93" i="10"/>
  <c r="J92" i="10"/>
  <c r="K92" i="10" s="1"/>
  <c r="O92" i="10" s="1"/>
  <c r="N91" i="10"/>
  <c r="N93" i="10" s="1"/>
  <c r="K91" i="10"/>
  <c r="J90" i="10"/>
  <c r="J93" i="10" s="1"/>
  <c r="N89" i="10"/>
  <c r="M89" i="10"/>
  <c r="L89" i="10"/>
  <c r="J89" i="10"/>
  <c r="I89" i="10"/>
  <c r="O88" i="10"/>
  <c r="O89" i="10" s="1"/>
  <c r="K88" i="10"/>
  <c r="K89" i="10" s="1"/>
  <c r="M78" i="10"/>
  <c r="L78" i="10"/>
  <c r="J78" i="10"/>
  <c r="I78" i="10"/>
  <c r="K77" i="10"/>
  <c r="O77" i="10" s="1"/>
  <c r="K76" i="10"/>
  <c r="O76" i="10" s="1"/>
  <c r="N75" i="10"/>
  <c r="K75" i="10"/>
  <c r="O74" i="10"/>
  <c r="K74" i="10"/>
  <c r="O72" i="10"/>
  <c r="N72" i="10"/>
  <c r="M71" i="10"/>
  <c r="L71" i="10"/>
  <c r="J71" i="10"/>
  <c r="I71" i="10"/>
  <c r="K70" i="10"/>
  <c r="O70" i="10" s="1"/>
  <c r="K69" i="10"/>
  <c r="O69" i="10" s="1"/>
  <c r="N66" i="10"/>
  <c r="N71" i="10" s="1"/>
  <c r="K66" i="10"/>
  <c r="N64" i="10"/>
  <c r="M64" i="10"/>
  <c r="L64" i="10"/>
  <c r="J64" i="10"/>
  <c r="I64" i="10"/>
  <c r="O63" i="10"/>
  <c r="K62" i="10"/>
  <c r="O62" i="10" s="1"/>
  <c r="K61" i="10"/>
  <c r="O61" i="10" s="1"/>
  <c r="K60" i="10"/>
  <c r="O60" i="10" s="1"/>
  <c r="K59" i="10"/>
  <c r="O59" i="10" s="1"/>
  <c r="K58" i="10"/>
  <c r="K64" i="10" s="1"/>
  <c r="N49" i="10"/>
  <c r="M49" i="10"/>
  <c r="L49" i="10"/>
  <c r="J49" i="10"/>
  <c r="I49" i="10"/>
  <c r="K48" i="10"/>
  <c r="K49" i="10" s="1"/>
  <c r="O46" i="10"/>
  <c r="O44" i="10"/>
  <c r="M43" i="10"/>
  <c r="L43" i="10"/>
  <c r="J43" i="10"/>
  <c r="I43" i="10"/>
  <c r="N41" i="10"/>
  <c r="K41" i="10"/>
  <c r="O41" i="10" s="1"/>
  <c r="N40" i="10"/>
  <c r="N43" i="10" s="1"/>
  <c r="K40" i="10"/>
  <c r="K43" i="10" s="1"/>
  <c r="N39" i="10"/>
  <c r="M39" i="10"/>
  <c r="L39" i="10"/>
  <c r="J39" i="10"/>
  <c r="I39" i="10"/>
  <c r="K38" i="10"/>
  <c r="K39" i="10" s="1"/>
  <c r="M28" i="10"/>
  <c r="L28" i="10"/>
  <c r="J28" i="10"/>
  <c r="I28" i="10"/>
  <c r="N26" i="10"/>
  <c r="K26" i="10"/>
  <c r="O26" i="10" s="1"/>
  <c r="N25" i="10"/>
  <c r="N28" i="10" s="1"/>
  <c r="K25" i="10"/>
  <c r="K28" i="10" s="1"/>
  <c r="M24" i="10"/>
  <c r="L24" i="10"/>
  <c r="K24" i="10"/>
  <c r="J24" i="10"/>
  <c r="I24" i="10"/>
  <c r="O23" i="10"/>
  <c r="O24" i="10" s="1"/>
  <c r="N23" i="10"/>
  <c r="N24" i="10" s="1"/>
  <c r="M22" i="10"/>
  <c r="L22" i="10"/>
  <c r="J22" i="10"/>
  <c r="I22" i="10"/>
  <c r="N21" i="10"/>
  <c r="K21" i="10"/>
  <c r="N20" i="10"/>
  <c r="N22" i="10" s="1"/>
  <c r="K20" i="10"/>
  <c r="K22" i="10" s="1"/>
  <c r="N19" i="10"/>
  <c r="M19" i="10"/>
  <c r="L19" i="10"/>
  <c r="J19" i="10"/>
  <c r="I19" i="10"/>
  <c r="K18" i="10"/>
  <c r="K19" i="10" s="1"/>
  <c r="M17" i="10"/>
  <c r="L17" i="10"/>
  <c r="K17" i="10"/>
  <c r="J17" i="10"/>
  <c r="I17" i="10"/>
  <c r="N16" i="10"/>
  <c r="N17" i="10" s="1"/>
  <c r="L15" i="10"/>
  <c r="J15" i="10"/>
  <c r="J162" i="10" s="1"/>
  <c r="I15" i="10"/>
  <c r="K14" i="10"/>
  <c r="O14" i="10" s="1"/>
  <c r="K13" i="10"/>
  <c r="O13" i="10" s="1"/>
  <c r="N12" i="10"/>
  <c r="K12" i="10"/>
  <c r="N11" i="10"/>
  <c r="N15" i="10" s="1"/>
  <c r="K11" i="10"/>
  <c r="O10" i="10"/>
  <c r="O9" i="10"/>
  <c r="M9" i="10"/>
  <c r="M15" i="10" s="1"/>
  <c r="M162" i="10" s="1"/>
  <c r="K178" i="9"/>
  <c r="I178" i="9"/>
  <c r="O177" i="9"/>
  <c r="O178" i="9" s="1"/>
  <c r="M161" i="9"/>
  <c r="L161" i="9"/>
  <c r="K161" i="9"/>
  <c r="J161" i="9"/>
  <c r="I161" i="9"/>
  <c r="O160" i="9"/>
  <c r="O159" i="9"/>
  <c r="N158" i="9"/>
  <c r="O158" i="9" s="1"/>
  <c r="O157" i="9"/>
  <c r="N156" i="9"/>
  <c r="O156" i="9" s="1"/>
  <c r="M155" i="9"/>
  <c r="L155" i="9"/>
  <c r="J155" i="9"/>
  <c r="I155" i="9"/>
  <c r="O154" i="9"/>
  <c r="N153" i="9"/>
  <c r="N155" i="9" s="1"/>
  <c r="K153" i="9"/>
  <c r="K155" i="9" s="1"/>
  <c r="M152" i="9"/>
  <c r="L152" i="9"/>
  <c r="J152" i="9"/>
  <c r="I152" i="9"/>
  <c r="N151" i="9"/>
  <c r="K151" i="9"/>
  <c r="O151" i="9" s="1"/>
  <c r="N149" i="9"/>
  <c r="K149" i="9"/>
  <c r="O149" i="9" s="1"/>
  <c r="N148" i="9"/>
  <c r="K148" i="9"/>
  <c r="O148" i="9" s="1"/>
  <c r="N147" i="9"/>
  <c r="K147" i="9"/>
  <c r="O147" i="9" s="1"/>
  <c r="O146" i="9"/>
  <c r="N145" i="9"/>
  <c r="N144" i="9"/>
  <c r="K144" i="9"/>
  <c r="O144" i="9" s="1"/>
  <c r="K143" i="9"/>
  <c r="O143" i="9" s="1"/>
  <c r="K142" i="9"/>
  <c r="K152" i="9" s="1"/>
  <c r="N141" i="9"/>
  <c r="M141" i="9"/>
  <c r="L141" i="9"/>
  <c r="K141" i="9"/>
  <c r="J141" i="9"/>
  <c r="I141" i="9"/>
  <c r="O140" i="9"/>
  <c r="O141" i="9" s="1"/>
  <c r="N131" i="9"/>
  <c r="M131" i="9"/>
  <c r="L131" i="9"/>
  <c r="J131" i="9"/>
  <c r="I131" i="9"/>
  <c r="K130" i="9"/>
  <c r="O130" i="9" s="1"/>
  <c r="K129" i="9"/>
  <c r="O129" i="9" s="1"/>
  <c r="K128" i="9"/>
  <c r="O128" i="9" s="1"/>
  <c r="K127" i="9"/>
  <c r="O127" i="9" s="1"/>
  <c r="K126" i="9"/>
  <c r="O126" i="9" s="1"/>
  <c r="K125" i="9"/>
  <c r="O125" i="9" s="1"/>
  <c r="K124" i="9"/>
  <c r="O124" i="9" s="1"/>
  <c r="K123" i="9"/>
  <c r="O123" i="9" s="1"/>
  <c r="K122" i="9"/>
  <c r="O122" i="9" s="1"/>
  <c r="N121" i="9"/>
  <c r="M121" i="9"/>
  <c r="L121" i="9"/>
  <c r="J121" i="9"/>
  <c r="I121" i="9"/>
  <c r="K120" i="9"/>
  <c r="K121" i="9" s="1"/>
  <c r="M119" i="9"/>
  <c r="L119" i="9"/>
  <c r="J119" i="9"/>
  <c r="I119" i="9"/>
  <c r="N118" i="9"/>
  <c r="K118" i="9"/>
  <c r="N117" i="9"/>
  <c r="K117" i="9"/>
  <c r="N116" i="9"/>
  <c r="K116" i="9"/>
  <c r="N115" i="9"/>
  <c r="K115" i="9"/>
  <c r="N114" i="9"/>
  <c r="K114" i="9"/>
  <c r="K113" i="9"/>
  <c r="O113" i="9" s="1"/>
  <c r="K112" i="9"/>
  <c r="O112" i="9" s="1"/>
  <c r="K111" i="9"/>
  <c r="O111" i="9" s="1"/>
  <c r="O110" i="9"/>
  <c r="N109" i="9"/>
  <c r="K109" i="9"/>
  <c r="M100" i="9"/>
  <c r="L100" i="9"/>
  <c r="J100" i="9"/>
  <c r="I100" i="9"/>
  <c r="N98" i="9"/>
  <c r="K98" i="9"/>
  <c r="N97" i="9"/>
  <c r="K97" i="9"/>
  <c r="N96" i="9"/>
  <c r="K96" i="9"/>
  <c r="K95" i="9"/>
  <c r="O95" i="9" s="1"/>
  <c r="N94" i="9"/>
  <c r="M93" i="9"/>
  <c r="L93" i="9"/>
  <c r="I93" i="9"/>
  <c r="J92" i="9"/>
  <c r="K92" i="9" s="1"/>
  <c r="O92" i="9" s="1"/>
  <c r="N91" i="9"/>
  <c r="N93" i="9" s="1"/>
  <c r="K91" i="9"/>
  <c r="J90" i="9"/>
  <c r="J93" i="9" s="1"/>
  <c r="N89" i="9"/>
  <c r="M89" i="9"/>
  <c r="L89" i="9"/>
  <c r="J89" i="9"/>
  <c r="I89" i="9"/>
  <c r="K88" i="9"/>
  <c r="K89" i="9" s="1"/>
  <c r="M78" i="9"/>
  <c r="L78" i="9"/>
  <c r="J78" i="9"/>
  <c r="I78" i="9"/>
  <c r="K77" i="9"/>
  <c r="O77" i="9" s="1"/>
  <c r="K76" i="9"/>
  <c r="O76" i="9" s="1"/>
  <c r="N75" i="9"/>
  <c r="K75" i="9"/>
  <c r="O75" i="9" s="1"/>
  <c r="K74" i="9"/>
  <c r="O74" i="9" s="1"/>
  <c r="N72" i="9"/>
  <c r="N78" i="9" s="1"/>
  <c r="M71" i="9"/>
  <c r="L71" i="9"/>
  <c r="J71" i="9"/>
  <c r="I71" i="9"/>
  <c r="K70" i="9"/>
  <c r="O70" i="9" s="1"/>
  <c r="K69" i="9"/>
  <c r="O69" i="9" s="1"/>
  <c r="N66" i="9"/>
  <c r="N71" i="9" s="1"/>
  <c r="K66" i="9"/>
  <c r="O66" i="9" s="1"/>
  <c r="O71" i="9" s="1"/>
  <c r="N64" i="9"/>
  <c r="M64" i="9"/>
  <c r="L64" i="9"/>
  <c r="K64" i="9"/>
  <c r="J64" i="9"/>
  <c r="I64" i="9"/>
  <c r="O63" i="9"/>
  <c r="O62" i="9"/>
  <c r="K62" i="9"/>
  <c r="O61" i="9"/>
  <c r="K61" i="9"/>
  <c r="O60" i="9"/>
  <c r="K60" i="9"/>
  <c r="O59" i="9"/>
  <c r="K59" i="9"/>
  <c r="O58" i="9"/>
  <c r="O64" i="9" s="1"/>
  <c r="K58" i="9"/>
  <c r="N49" i="9"/>
  <c r="M49" i="9"/>
  <c r="L49" i="9"/>
  <c r="J49" i="9"/>
  <c r="I49" i="9"/>
  <c r="K48" i="9"/>
  <c r="O48" i="9" s="1"/>
  <c r="O46" i="9"/>
  <c r="O44" i="9"/>
  <c r="M43" i="9"/>
  <c r="L43" i="9"/>
  <c r="J43" i="9"/>
  <c r="I43" i="9"/>
  <c r="N41" i="9"/>
  <c r="K41" i="9"/>
  <c r="N40" i="9"/>
  <c r="N43" i="9" s="1"/>
  <c r="K40" i="9"/>
  <c r="K43" i="9" s="1"/>
  <c r="N39" i="9"/>
  <c r="M39" i="9"/>
  <c r="L39" i="9"/>
  <c r="J39" i="9"/>
  <c r="I39" i="9"/>
  <c r="K38" i="9"/>
  <c r="O38" i="9" s="1"/>
  <c r="O39" i="9" s="1"/>
  <c r="M28" i="9"/>
  <c r="L28" i="9"/>
  <c r="J28" i="9"/>
  <c r="I28" i="9"/>
  <c r="N26" i="9"/>
  <c r="K26" i="9"/>
  <c r="N25" i="9"/>
  <c r="N28" i="9" s="1"/>
  <c r="K25" i="9"/>
  <c r="K28" i="9" s="1"/>
  <c r="M24" i="9"/>
  <c r="L24" i="9"/>
  <c r="K24" i="9"/>
  <c r="J24" i="9"/>
  <c r="I24" i="9"/>
  <c r="N23" i="9"/>
  <c r="N24" i="9" s="1"/>
  <c r="M22" i="9"/>
  <c r="L22" i="9"/>
  <c r="J22" i="9"/>
  <c r="I22" i="9"/>
  <c r="N21" i="9"/>
  <c r="K21" i="9"/>
  <c r="N20" i="9"/>
  <c r="N22" i="9" s="1"/>
  <c r="K20" i="9"/>
  <c r="K22" i="9" s="1"/>
  <c r="N19" i="9"/>
  <c r="M19" i="9"/>
  <c r="L19" i="9"/>
  <c r="J19" i="9"/>
  <c r="I19" i="9"/>
  <c r="K18" i="9"/>
  <c r="O18" i="9" s="1"/>
  <c r="O19" i="9" s="1"/>
  <c r="N17" i="9"/>
  <c r="M17" i="9"/>
  <c r="L17" i="9"/>
  <c r="K17" i="9"/>
  <c r="J17" i="9"/>
  <c r="I17" i="9"/>
  <c r="O16" i="9"/>
  <c r="O17" i="9" s="1"/>
  <c r="N16" i="9"/>
  <c r="L15" i="9"/>
  <c r="J15" i="9"/>
  <c r="I15" i="9"/>
  <c r="I162" i="9" s="1"/>
  <c r="K14" i="9"/>
  <c r="O14" i="9" s="1"/>
  <c r="K13" i="9"/>
  <c r="O13" i="9" s="1"/>
  <c r="N12" i="9"/>
  <c r="K12" i="9"/>
  <c r="N11" i="9"/>
  <c r="N15" i="9" s="1"/>
  <c r="K11" i="9"/>
  <c r="O10" i="9"/>
  <c r="O9" i="9"/>
  <c r="M9" i="9"/>
  <c r="M15" i="9" s="1"/>
  <c r="K115" i="8"/>
  <c r="N97" i="8"/>
  <c r="K97" i="8"/>
  <c r="O97" i="8" s="1"/>
  <c r="K179" i="8"/>
  <c r="I179" i="8"/>
  <c r="O178" i="8"/>
  <c r="O179" i="8" s="1"/>
  <c r="M162" i="8"/>
  <c r="L162" i="8"/>
  <c r="K162" i="8"/>
  <c r="J162" i="8"/>
  <c r="I162" i="8"/>
  <c r="O161" i="8"/>
  <c r="O160" i="8"/>
  <c r="N159" i="8"/>
  <c r="O159" i="8" s="1"/>
  <c r="O158" i="8"/>
  <c r="N157" i="8"/>
  <c r="N162" i="8" s="1"/>
  <c r="M156" i="8"/>
  <c r="L156" i="8"/>
  <c r="J156" i="8"/>
  <c r="I156" i="8"/>
  <c r="O155" i="8"/>
  <c r="N154" i="8"/>
  <c r="N156" i="8" s="1"/>
  <c r="K154" i="8"/>
  <c r="K156" i="8" s="1"/>
  <c r="M153" i="8"/>
  <c r="L153" i="8"/>
  <c r="J153" i="8"/>
  <c r="I153" i="8"/>
  <c r="N152" i="8"/>
  <c r="K152" i="8"/>
  <c r="O152" i="8" s="1"/>
  <c r="N150" i="8"/>
  <c r="K150" i="8"/>
  <c r="O150" i="8" s="1"/>
  <c r="N149" i="8"/>
  <c r="K149" i="8"/>
  <c r="O149" i="8" s="1"/>
  <c r="N148" i="8"/>
  <c r="K148" i="8"/>
  <c r="O148" i="8" s="1"/>
  <c r="O147" i="8"/>
  <c r="N146" i="8"/>
  <c r="N145" i="8"/>
  <c r="K145" i="8"/>
  <c r="O145" i="8" s="1"/>
  <c r="K144" i="8"/>
  <c r="O144" i="8" s="1"/>
  <c r="K143" i="8"/>
  <c r="K153" i="8" s="1"/>
  <c r="N142" i="8"/>
  <c r="M142" i="8"/>
  <c r="L142" i="8"/>
  <c r="K142" i="8"/>
  <c r="J142" i="8"/>
  <c r="I142" i="8"/>
  <c r="O141" i="8"/>
  <c r="O142" i="8" s="1"/>
  <c r="N132" i="8"/>
  <c r="M132" i="8"/>
  <c r="L132" i="8"/>
  <c r="J132" i="8"/>
  <c r="I132" i="8"/>
  <c r="K131" i="8"/>
  <c r="O131" i="8" s="1"/>
  <c r="K130" i="8"/>
  <c r="O130" i="8" s="1"/>
  <c r="K129" i="8"/>
  <c r="O129" i="8" s="1"/>
  <c r="K128" i="8"/>
  <c r="O128" i="8" s="1"/>
  <c r="K127" i="8"/>
  <c r="O127" i="8" s="1"/>
  <c r="K126" i="8"/>
  <c r="O126" i="8" s="1"/>
  <c r="K125" i="8"/>
  <c r="O125" i="8" s="1"/>
  <c r="K124" i="8"/>
  <c r="O124" i="8" s="1"/>
  <c r="K123" i="8"/>
  <c r="N122" i="8"/>
  <c r="M122" i="8"/>
  <c r="L122" i="8"/>
  <c r="J122" i="8"/>
  <c r="I122" i="8"/>
  <c r="K121" i="8"/>
  <c r="K122" i="8" s="1"/>
  <c r="M120" i="8"/>
  <c r="L120" i="8"/>
  <c r="J120" i="8"/>
  <c r="I120" i="8"/>
  <c r="N119" i="8"/>
  <c r="K119" i="8"/>
  <c r="N118" i="8"/>
  <c r="K118" i="8"/>
  <c r="N117" i="8"/>
  <c r="K117" i="8"/>
  <c r="N116" i="8"/>
  <c r="K116" i="8"/>
  <c r="N115" i="8"/>
  <c r="O115" i="8" s="1"/>
  <c r="N114" i="8"/>
  <c r="K114" i="8"/>
  <c r="O114" i="8" s="1"/>
  <c r="K113" i="8"/>
  <c r="O113" i="8" s="1"/>
  <c r="K112" i="8"/>
  <c r="O112" i="8" s="1"/>
  <c r="K111" i="8"/>
  <c r="O111" i="8" s="1"/>
  <c r="O110" i="8"/>
  <c r="N109" i="8"/>
  <c r="K109" i="8"/>
  <c r="M100" i="8"/>
  <c r="L100" i="8"/>
  <c r="J100" i="8"/>
  <c r="I100" i="8"/>
  <c r="N98" i="8"/>
  <c r="K98" i="8"/>
  <c r="O98" i="8" s="1"/>
  <c r="N96" i="8"/>
  <c r="K96" i="8"/>
  <c r="O96" i="8" s="1"/>
  <c r="K95" i="8"/>
  <c r="N94" i="8"/>
  <c r="N100" i="8" s="1"/>
  <c r="M93" i="8"/>
  <c r="L93" i="8"/>
  <c r="I93" i="8"/>
  <c r="K92" i="8"/>
  <c r="O92" i="8" s="1"/>
  <c r="J92" i="8"/>
  <c r="N91" i="8"/>
  <c r="N93" i="8" s="1"/>
  <c r="K91" i="8"/>
  <c r="K90" i="8"/>
  <c r="O90" i="8" s="1"/>
  <c r="J90" i="8"/>
  <c r="J93" i="8" s="1"/>
  <c r="N89" i="8"/>
  <c r="M89" i="8"/>
  <c r="L89" i="8"/>
  <c r="J89" i="8"/>
  <c r="I89" i="8"/>
  <c r="K88" i="8"/>
  <c r="O88" i="8" s="1"/>
  <c r="O89" i="8" s="1"/>
  <c r="M78" i="8"/>
  <c r="L78" i="8"/>
  <c r="J78" i="8"/>
  <c r="I78" i="8"/>
  <c r="K77" i="8"/>
  <c r="O77" i="8" s="1"/>
  <c r="K76" i="8"/>
  <c r="O76" i="8" s="1"/>
  <c r="N75" i="8"/>
  <c r="K75" i="8"/>
  <c r="O75" i="8" s="1"/>
  <c r="K74" i="8"/>
  <c r="N72" i="8"/>
  <c r="O72" i="8" s="1"/>
  <c r="M71" i="8"/>
  <c r="L71" i="8"/>
  <c r="J71" i="8"/>
  <c r="I71" i="8"/>
  <c r="K70" i="8"/>
  <c r="O70" i="8" s="1"/>
  <c r="K69" i="8"/>
  <c r="O69" i="8" s="1"/>
  <c r="N66" i="8"/>
  <c r="N71" i="8" s="1"/>
  <c r="K66" i="8"/>
  <c r="K71" i="8" s="1"/>
  <c r="N64" i="8"/>
  <c r="M64" i="8"/>
  <c r="L64" i="8"/>
  <c r="J64" i="8"/>
  <c r="I64" i="8"/>
  <c r="O63" i="8"/>
  <c r="K62" i="8"/>
  <c r="O62" i="8" s="1"/>
  <c r="K61" i="8"/>
  <c r="O61" i="8" s="1"/>
  <c r="K60" i="8"/>
  <c r="O60" i="8" s="1"/>
  <c r="K59" i="8"/>
  <c r="O59" i="8" s="1"/>
  <c r="K58" i="8"/>
  <c r="N49" i="8"/>
  <c r="M49" i="8"/>
  <c r="L49" i="8"/>
  <c r="J49" i="8"/>
  <c r="I49" i="8"/>
  <c r="K48" i="8"/>
  <c r="K49" i="8" s="1"/>
  <c r="O46" i="8"/>
  <c r="O44" i="8"/>
  <c r="M43" i="8"/>
  <c r="L43" i="8"/>
  <c r="J43" i="8"/>
  <c r="I43" i="8"/>
  <c r="N41" i="8"/>
  <c r="K41" i="8"/>
  <c r="N40" i="8"/>
  <c r="N43" i="8" s="1"/>
  <c r="K40" i="8"/>
  <c r="K43" i="8" s="1"/>
  <c r="N39" i="8"/>
  <c r="M39" i="8"/>
  <c r="L39" i="8"/>
  <c r="J39" i="8"/>
  <c r="I39" i="8"/>
  <c r="K38" i="8"/>
  <c r="K39" i="8" s="1"/>
  <c r="M28" i="8"/>
  <c r="L28" i="8"/>
  <c r="J28" i="8"/>
  <c r="I28" i="8"/>
  <c r="N26" i="8"/>
  <c r="K26" i="8"/>
  <c r="O26" i="8" s="1"/>
  <c r="N25" i="8"/>
  <c r="N28" i="8" s="1"/>
  <c r="K25" i="8"/>
  <c r="K28" i="8" s="1"/>
  <c r="M24" i="8"/>
  <c r="L24" i="8"/>
  <c r="K24" i="8"/>
  <c r="J24" i="8"/>
  <c r="I24" i="8"/>
  <c r="N23" i="8"/>
  <c r="N24" i="8" s="1"/>
  <c r="M22" i="8"/>
  <c r="L22" i="8"/>
  <c r="J22" i="8"/>
  <c r="I22" i="8"/>
  <c r="N21" i="8"/>
  <c r="K21" i="8"/>
  <c r="O21" i="8" s="1"/>
  <c r="N20" i="8"/>
  <c r="N22" i="8" s="1"/>
  <c r="K20" i="8"/>
  <c r="K22" i="8" s="1"/>
  <c r="N19" i="8"/>
  <c r="M19" i="8"/>
  <c r="L19" i="8"/>
  <c r="J19" i="8"/>
  <c r="I19" i="8"/>
  <c r="O18" i="8"/>
  <c r="O19" i="8" s="1"/>
  <c r="K18" i="8"/>
  <c r="K19" i="8" s="1"/>
  <c r="M17" i="8"/>
  <c r="L17" i="8"/>
  <c r="K17" i="8"/>
  <c r="J17" i="8"/>
  <c r="I17" i="8"/>
  <c r="N16" i="8"/>
  <c r="N17" i="8" s="1"/>
  <c r="L15" i="8"/>
  <c r="L163" i="8" s="1"/>
  <c r="J15" i="8"/>
  <c r="I15" i="8"/>
  <c r="I163" i="8" s="1"/>
  <c r="K14" i="8"/>
  <c r="O14" i="8" s="1"/>
  <c r="K13" i="8"/>
  <c r="O13" i="8" s="1"/>
  <c r="N12" i="8"/>
  <c r="K12" i="8"/>
  <c r="O12" i="8" s="1"/>
  <c r="N11" i="8"/>
  <c r="N15" i="8" s="1"/>
  <c r="K11" i="8"/>
  <c r="K15" i="8" s="1"/>
  <c r="O10" i="8"/>
  <c r="O9" i="8"/>
  <c r="M9" i="8"/>
  <c r="M15" i="8" s="1"/>
  <c r="J162" i="7"/>
  <c r="K162" i="7"/>
  <c r="L162" i="7"/>
  <c r="M162" i="7"/>
  <c r="I162" i="7"/>
  <c r="J156" i="7"/>
  <c r="L156" i="7"/>
  <c r="M156" i="7"/>
  <c r="I156" i="7"/>
  <c r="J153" i="7"/>
  <c r="L153" i="7"/>
  <c r="M153" i="7"/>
  <c r="I153" i="7"/>
  <c r="J132" i="7"/>
  <c r="L132" i="7"/>
  <c r="M132" i="7"/>
  <c r="N132" i="7"/>
  <c r="I132" i="7"/>
  <c r="J122" i="7"/>
  <c r="L122" i="7"/>
  <c r="M122" i="7"/>
  <c r="N122" i="7"/>
  <c r="I122" i="7"/>
  <c r="J120" i="7"/>
  <c r="L120" i="7"/>
  <c r="M120" i="7"/>
  <c r="I120" i="7"/>
  <c r="J100" i="7"/>
  <c r="L100" i="7"/>
  <c r="M100" i="7"/>
  <c r="I100" i="7"/>
  <c r="L93" i="7"/>
  <c r="M93" i="7"/>
  <c r="I93" i="7"/>
  <c r="J89" i="7"/>
  <c r="L89" i="7"/>
  <c r="M89" i="7"/>
  <c r="N89" i="7"/>
  <c r="I89" i="7"/>
  <c r="J78" i="7"/>
  <c r="L78" i="7"/>
  <c r="M78" i="7"/>
  <c r="I78" i="7"/>
  <c r="J71" i="7"/>
  <c r="L71" i="7"/>
  <c r="M71" i="7"/>
  <c r="I71" i="7"/>
  <c r="J64" i="7"/>
  <c r="L64" i="7"/>
  <c r="M64" i="7"/>
  <c r="N64" i="7"/>
  <c r="I64" i="7"/>
  <c r="J49" i="7"/>
  <c r="L49" i="7"/>
  <c r="M49" i="7"/>
  <c r="N49" i="7"/>
  <c r="I49" i="7"/>
  <c r="J43" i="7"/>
  <c r="L43" i="7"/>
  <c r="M43" i="7"/>
  <c r="I43" i="7"/>
  <c r="J39" i="7"/>
  <c r="L39" i="7"/>
  <c r="M39" i="7"/>
  <c r="N39" i="7"/>
  <c r="I39" i="7"/>
  <c r="J28" i="7"/>
  <c r="L28" i="7"/>
  <c r="M28" i="7"/>
  <c r="I28" i="7"/>
  <c r="J24" i="7"/>
  <c r="K24" i="7"/>
  <c r="L24" i="7"/>
  <c r="M24" i="7"/>
  <c r="I24" i="7"/>
  <c r="J22" i="7"/>
  <c r="L22" i="7"/>
  <c r="M22" i="7"/>
  <c r="I22" i="7"/>
  <c r="J19" i="7"/>
  <c r="L19" i="7"/>
  <c r="M19" i="7"/>
  <c r="N19" i="7"/>
  <c r="I19" i="7"/>
  <c r="J17" i="7"/>
  <c r="K17" i="7"/>
  <c r="L17" i="7"/>
  <c r="M17" i="7"/>
  <c r="I17" i="7"/>
  <c r="J15" i="7"/>
  <c r="L15" i="7"/>
  <c r="M15" i="7"/>
  <c r="I15" i="7"/>
  <c r="N150" i="7"/>
  <c r="K150" i="7"/>
  <c r="N148" i="7"/>
  <c r="K148" i="7"/>
  <c r="N146" i="7"/>
  <c r="M9" i="7"/>
  <c r="K18" i="7"/>
  <c r="K19" i="7" s="1"/>
  <c r="K152" i="10" l="1"/>
  <c r="O148" i="7"/>
  <c r="O150" i="7"/>
  <c r="M163" i="8"/>
  <c r="J163" i="8"/>
  <c r="O38" i="8"/>
  <c r="O39" i="8" s="1"/>
  <c r="O41" i="8"/>
  <c r="K64" i="8"/>
  <c r="K78" i="8"/>
  <c r="K100" i="8"/>
  <c r="O117" i="8"/>
  <c r="O118" i="8"/>
  <c r="O119" i="8"/>
  <c r="K132" i="8"/>
  <c r="M162" i="9"/>
  <c r="J162" i="9"/>
  <c r="K90" i="9"/>
  <c r="K93" i="9" s="1"/>
  <c r="N100" i="9"/>
  <c r="N162" i="9" s="1"/>
  <c r="O96" i="9"/>
  <c r="O98" i="9"/>
  <c r="K119" i="9"/>
  <c r="O120" i="9"/>
  <c r="O121" i="9" s="1"/>
  <c r="K15" i="10"/>
  <c r="O12" i="10"/>
  <c r="L162" i="10"/>
  <c r="O18" i="10"/>
  <c r="O19" i="10" s="1"/>
  <c r="O21" i="10"/>
  <c r="K71" i="10"/>
  <c r="N78" i="10"/>
  <c r="K78" i="10"/>
  <c r="O75" i="10"/>
  <c r="O91" i="10"/>
  <c r="N100" i="10"/>
  <c r="O96" i="10"/>
  <c r="O97" i="10"/>
  <c r="O98" i="10"/>
  <c r="O109" i="10"/>
  <c r="O114" i="10"/>
  <c r="O115" i="10"/>
  <c r="O116" i="10"/>
  <c r="O117" i="10"/>
  <c r="O118" i="10"/>
  <c r="O148" i="10"/>
  <c r="O149" i="10"/>
  <c r="O151" i="10"/>
  <c r="I152" i="10"/>
  <c r="I162" i="10" s="1"/>
  <c r="O16" i="12"/>
  <c r="O17" i="12" s="1"/>
  <c r="O58" i="12"/>
  <c r="O64" i="12" s="1"/>
  <c r="O66" i="12"/>
  <c r="N78" i="12"/>
  <c r="O75" i="12"/>
  <c r="O91" i="12"/>
  <c r="O96" i="12"/>
  <c r="O97" i="12"/>
  <c r="O98" i="12"/>
  <c r="K119" i="12"/>
  <c r="O114" i="12"/>
  <c r="O115" i="12"/>
  <c r="O116" i="12"/>
  <c r="O117" i="12"/>
  <c r="O118" i="12"/>
  <c r="O144" i="12"/>
  <c r="N161" i="12"/>
  <c r="N162" i="13"/>
  <c r="P21" i="13"/>
  <c r="P26" i="13"/>
  <c r="P41" i="13"/>
  <c r="P72" i="13"/>
  <c r="P88" i="13"/>
  <c r="P89" i="13" s="1"/>
  <c r="K93" i="13"/>
  <c r="K162" i="13" s="1"/>
  <c r="L100" i="13"/>
  <c r="P120" i="13"/>
  <c r="P121" i="13" s="1"/>
  <c r="P131" i="13"/>
  <c r="P142" i="13"/>
  <c r="O152" i="13"/>
  <c r="O162" i="13" s="1"/>
  <c r="P147" i="13"/>
  <c r="P148" i="13"/>
  <c r="P149" i="13"/>
  <c r="P151" i="13"/>
  <c r="P156" i="13"/>
  <c r="P161" i="13" s="1"/>
  <c r="K162" i="14"/>
  <c r="P23" i="14"/>
  <c r="P24" i="14" s="1"/>
  <c r="P26" i="14"/>
  <c r="P48" i="14"/>
  <c r="L64" i="14"/>
  <c r="L162" i="14" s="1"/>
  <c r="L78" i="14"/>
  <c r="O100" i="14"/>
  <c r="P96" i="14"/>
  <c r="P97" i="14"/>
  <c r="N162" i="14"/>
  <c r="O119" i="14"/>
  <c r="P114" i="14"/>
  <c r="P115" i="14"/>
  <c r="P119" i="14" s="1"/>
  <c r="P116" i="14"/>
  <c r="P117" i="14"/>
  <c r="P118" i="14"/>
  <c r="P144" i="14"/>
  <c r="P145" i="14"/>
  <c r="P161" i="14"/>
  <c r="O78" i="10"/>
  <c r="O161" i="10"/>
  <c r="O78" i="12"/>
  <c r="L71" i="13"/>
  <c r="L78" i="13"/>
  <c r="P76" i="13"/>
  <c r="P49" i="14"/>
  <c r="P93" i="15"/>
  <c r="P162" i="15" s="1"/>
  <c r="O152" i="14"/>
  <c r="P147" i="14"/>
  <c r="P152" i="14" s="1"/>
  <c r="L152" i="14"/>
  <c r="P91" i="14"/>
  <c r="P93" i="14" s="1"/>
  <c r="P98" i="14"/>
  <c r="P20" i="14"/>
  <c r="P22" i="14" s="1"/>
  <c r="P25" i="14"/>
  <c r="P28" i="14" s="1"/>
  <c r="P40" i="14"/>
  <c r="P43" i="14" s="1"/>
  <c r="P66" i="14"/>
  <c r="P71" i="14" s="1"/>
  <c r="O78" i="14"/>
  <c r="L89" i="14"/>
  <c r="L93" i="14"/>
  <c r="L119" i="14"/>
  <c r="L131" i="14"/>
  <c r="O161" i="14"/>
  <c r="P11" i="14"/>
  <c r="P15" i="14" s="1"/>
  <c r="P16" i="14"/>
  <c r="P17" i="14" s="1"/>
  <c r="P58" i="14"/>
  <c r="P64" i="14" s="1"/>
  <c r="P74" i="14"/>
  <c r="P78" i="14" s="1"/>
  <c r="P153" i="14"/>
  <c r="P155" i="14" s="1"/>
  <c r="P18" i="13"/>
  <c r="P19" i="13" s="1"/>
  <c r="P20" i="13"/>
  <c r="P22" i="13" s="1"/>
  <c r="P23" i="13"/>
  <c r="P24" i="13" s="1"/>
  <c r="P25" i="13"/>
  <c r="P28" i="13" s="1"/>
  <c r="P38" i="13"/>
  <c r="P39" i="13" s="1"/>
  <c r="P40" i="13"/>
  <c r="P43" i="13" s="1"/>
  <c r="P48" i="13"/>
  <c r="P49" i="13" s="1"/>
  <c r="P69" i="13"/>
  <c r="P71" i="13" s="1"/>
  <c r="P78" i="13"/>
  <c r="L90" i="13"/>
  <c r="P94" i="13"/>
  <c r="P95" i="13"/>
  <c r="L119" i="13"/>
  <c r="L131" i="13"/>
  <c r="P11" i="13"/>
  <c r="P15" i="13" s="1"/>
  <c r="P153" i="13"/>
  <c r="P155" i="13" s="1"/>
  <c r="N152" i="12"/>
  <c r="O147" i="12"/>
  <c r="K93" i="12"/>
  <c r="O90" i="12"/>
  <c r="O93" i="12" s="1"/>
  <c r="O71" i="12"/>
  <c r="O11" i="12"/>
  <c r="O15" i="12" s="1"/>
  <c r="K19" i="12"/>
  <c r="K39" i="12"/>
  <c r="K49" i="12"/>
  <c r="K71" i="12"/>
  <c r="K78" i="12"/>
  <c r="J93" i="12"/>
  <c r="J162" i="12" s="1"/>
  <c r="N100" i="12"/>
  <c r="N162" i="12" s="1"/>
  <c r="O109" i="12"/>
  <c r="O119" i="12" s="1"/>
  <c r="O122" i="12"/>
  <c r="O131" i="12" s="1"/>
  <c r="K145" i="12"/>
  <c r="O145" i="12" s="1"/>
  <c r="O152" i="12" s="1"/>
  <c r="M152" i="12"/>
  <c r="M162" i="12" s="1"/>
  <c r="O20" i="12"/>
  <c r="O22" i="12" s="1"/>
  <c r="O23" i="12"/>
  <c r="O24" i="12" s="1"/>
  <c r="O25" i="12"/>
  <c r="O28" i="12" s="1"/>
  <c r="O40" i="12"/>
  <c r="O43" i="12" s="1"/>
  <c r="O95" i="12"/>
  <c r="O100" i="12" s="1"/>
  <c r="O153" i="12"/>
  <c r="O155" i="12" s="1"/>
  <c r="E13" i="11"/>
  <c r="N152" i="10"/>
  <c r="N162" i="10" s="1"/>
  <c r="O20" i="10"/>
  <c r="O22" i="10" s="1"/>
  <c r="O25" i="10"/>
  <c r="O28" i="10" s="1"/>
  <c r="O38" i="10"/>
  <c r="O39" i="10" s="1"/>
  <c r="O40" i="10"/>
  <c r="O43" i="10" s="1"/>
  <c r="O48" i="10"/>
  <c r="O49" i="10" s="1"/>
  <c r="O66" i="10"/>
  <c r="O71" i="10" s="1"/>
  <c r="K90" i="10"/>
  <c r="O94" i="10"/>
  <c r="O95" i="10"/>
  <c r="K119" i="10"/>
  <c r="K131" i="10"/>
  <c r="O147" i="10"/>
  <c r="O152" i="10" s="1"/>
  <c r="N161" i="10"/>
  <c r="O11" i="10"/>
  <c r="O15" i="10" s="1"/>
  <c r="O16" i="10"/>
  <c r="O17" i="10" s="1"/>
  <c r="O58" i="10"/>
  <c r="O64" i="10" s="1"/>
  <c r="O153" i="10"/>
  <c r="O155" i="10" s="1"/>
  <c r="K100" i="9"/>
  <c r="K15" i="9"/>
  <c r="O12" i="9"/>
  <c r="L162" i="9"/>
  <c r="O21" i="9"/>
  <c r="O26" i="9"/>
  <c r="O41" i="9"/>
  <c r="O49" i="9"/>
  <c r="O72" i="9"/>
  <c r="O88" i="9"/>
  <c r="O89" i="9" s="1"/>
  <c r="O91" i="9"/>
  <c r="O94" i="9"/>
  <c r="N119" i="9"/>
  <c r="O114" i="9"/>
  <c r="O115" i="9"/>
  <c r="O116" i="9"/>
  <c r="O117" i="9"/>
  <c r="O118" i="9"/>
  <c r="O142" i="9"/>
  <c r="O152" i="9" s="1"/>
  <c r="N152" i="9"/>
  <c r="O161" i="9"/>
  <c r="O131" i="9"/>
  <c r="O78" i="9"/>
  <c r="O90" i="9"/>
  <c r="O93" i="9" s="1"/>
  <c r="O109" i="9"/>
  <c r="K131" i="9"/>
  <c r="N161" i="9"/>
  <c r="O11" i="9"/>
  <c r="O15" i="9" s="1"/>
  <c r="K19" i="9"/>
  <c r="K39" i="9"/>
  <c r="K49" i="9"/>
  <c r="K71" i="9"/>
  <c r="K78" i="9"/>
  <c r="O20" i="9"/>
  <c r="O22" i="9" s="1"/>
  <c r="O23" i="9"/>
  <c r="O24" i="9" s="1"/>
  <c r="O25" i="9"/>
  <c r="O28" i="9" s="1"/>
  <c r="O40" i="9"/>
  <c r="O43" i="9" s="1"/>
  <c r="O97" i="9"/>
  <c r="O100" i="9" s="1"/>
  <c r="O153" i="9"/>
  <c r="O155" i="9" s="1"/>
  <c r="O48" i="8"/>
  <c r="O49" i="8" s="1"/>
  <c r="O91" i="8"/>
  <c r="O94" i="8"/>
  <c r="O100" i="8" s="1"/>
  <c r="O95" i="8"/>
  <c r="O123" i="8"/>
  <c r="O132" i="8" s="1"/>
  <c r="N153" i="8"/>
  <c r="O23" i="8"/>
  <c r="O24" i="8" s="1"/>
  <c r="O93" i="8"/>
  <c r="O157" i="8"/>
  <c r="O162" i="8" s="1"/>
  <c r="N120" i="8"/>
  <c r="O116" i="8"/>
  <c r="K120" i="8"/>
  <c r="O20" i="8"/>
  <c r="O22" i="8" s="1"/>
  <c r="O25" i="8"/>
  <c r="O28" i="8" s="1"/>
  <c r="O40" i="8"/>
  <c r="O43" i="8" s="1"/>
  <c r="O66" i="8"/>
  <c r="O71" i="8" s="1"/>
  <c r="N78" i="8"/>
  <c r="N163" i="8" s="1"/>
  <c r="K89" i="8"/>
  <c r="K163" i="8" s="1"/>
  <c r="K93" i="8"/>
  <c r="O109" i="8"/>
  <c r="O121" i="8"/>
  <c r="O122" i="8" s="1"/>
  <c r="O143" i="8"/>
  <c r="O153" i="8" s="1"/>
  <c r="O11" i="8"/>
  <c r="O15" i="8" s="1"/>
  <c r="O16" i="8"/>
  <c r="O17" i="8" s="1"/>
  <c r="O58" i="8"/>
  <c r="O64" i="8" s="1"/>
  <c r="O74" i="8"/>
  <c r="O78" i="8" s="1"/>
  <c r="O154" i="8"/>
  <c r="O156" i="8" s="1"/>
  <c r="K90" i="7"/>
  <c r="O90" i="7" s="1"/>
  <c r="J90" i="7"/>
  <c r="K62" i="7"/>
  <c r="O62" i="7" s="1"/>
  <c r="K69" i="7"/>
  <c r="O69" i="7" s="1"/>
  <c r="J92" i="7"/>
  <c r="N12" i="7"/>
  <c r="K12" i="7"/>
  <c r="O155" i="7"/>
  <c r="N98" i="7"/>
  <c r="K98" i="7"/>
  <c r="O98" i="7" s="1"/>
  <c r="N96" i="7"/>
  <c r="K96" i="7"/>
  <c r="O96" i="7" s="1"/>
  <c r="N115" i="7"/>
  <c r="N116" i="7"/>
  <c r="N117" i="7"/>
  <c r="N118" i="7"/>
  <c r="N119" i="7"/>
  <c r="K115" i="7"/>
  <c r="K116" i="7"/>
  <c r="K117" i="7"/>
  <c r="K118" i="7"/>
  <c r="K119" i="7"/>
  <c r="K114" i="7"/>
  <c r="K95" i="7"/>
  <c r="K127" i="7"/>
  <c r="O127" i="7" s="1"/>
  <c r="K126" i="7"/>
  <c r="O126" i="7" s="1"/>
  <c r="O130" i="7"/>
  <c r="K130" i="7"/>
  <c r="O129" i="7"/>
  <c r="K129" i="7"/>
  <c r="O128" i="7"/>
  <c r="K128" i="7"/>
  <c r="O125" i="7"/>
  <c r="K125" i="7"/>
  <c r="O124" i="7"/>
  <c r="K124" i="7"/>
  <c r="K144" i="7"/>
  <c r="O144" i="7" s="1"/>
  <c r="K145" i="7"/>
  <c r="K149" i="7"/>
  <c r="O149" i="7" s="1"/>
  <c r="K143" i="7"/>
  <c r="K77" i="7"/>
  <c r="O77" i="7" s="1"/>
  <c r="K74" i="7"/>
  <c r="K76" i="7"/>
  <c r="K75" i="7"/>
  <c r="K48" i="7"/>
  <c r="K60" i="7"/>
  <c r="O60" i="7" s="1"/>
  <c r="K131" i="7"/>
  <c r="O131" i="7" s="1"/>
  <c r="K61" i="7"/>
  <c r="O61" i="7" s="1"/>
  <c r="K59" i="7"/>
  <c r="N21" i="7"/>
  <c r="K21" i="7"/>
  <c r="N41" i="7"/>
  <c r="K41" i="7"/>
  <c r="N109" i="7"/>
  <c r="K109" i="7"/>
  <c r="N149" i="7"/>
  <c r="N145" i="7"/>
  <c r="N75" i="7"/>
  <c r="O75" i="7" s="1"/>
  <c r="O157" i="7"/>
  <c r="N157" i="7"/>
  <c r="N23" i="7"/>
  <c r="K38" i="7"/>
  <c r="K39" i="7" s="1"/>
  <c r="K58" i="7"/>
  <c r="K123" i="7"/>
  <c r="N66" i="7"/>
  <c r="N71" i="7" s="1"/>
  <c r="K66" i="7"/>
  <c r="N91" i="7"/>
  <c r="N93" i="7" s="1"/>
  <c r="K91" i="7"/>
  <c r="N152" i="7"/>
  <c r="K152" i="7"/>
  <c r="N154" i="7"/>
  <c r="N156" i="7" s="1"/>
  <c r="K154" i="7"/>
  <c r="N20" i="7"/>
  <c r="N22" i="7" s="1"/>
  <c r="K20" i="7"/>
  <c r="K22" i="7" s="1"/>
  <c r="N40" i="7"/>
  <c r="N43" i="7" s="1"/>
  <c r="K40" i="7"/>
  <c r="K26" i="7"/>
  <c r="N25" i="7"/>
  <c r="K25" i="7"/>
  <c r="K28" i="7" s="1"/>
  <c r="N11" i="7"/>
  <c r="N15" i="7" s="1"/>
  <c r="O58" i="7" l="1"/>
  <c r="K64" i="7"/>
  <c r="O23" i="7"/>
  <c r="O24" i="7" s="1"/>
  <c r="N24" i="7"/>
  <c r="N153" i="7"/>
  <c r="O40" i="7"/>
  <c r="K43" i="7"/>
  <c r="O154" i="7"/>
  <c r="O156" i="7" s="1"/>
  <c r="K156" i="7"/>
  <c r="O152" i="7"/>
  <c r="O91" i="7"/>
  <c r="O66" i="7"/>
  <c r="K132" i="7"/>
  <c r="O38" i="7"/>
  <c r="O39" i="7" s="1"/>
  <c r="O109" i="7"/>
  <c r="O41" i="7"/>
  <c r="O21" i="7"/>
  <c r="K153" i="7"/>
  <c r="O143" i="7"/>
  <c r="O12" i="7"/>
  <c r="J93" i="7"/>
  <c r="O119" i="9"/>
  <c r="O100" i="10"/>
  <c r="P100" i="14"/>
  <c r="P152" i="13"/>
  <c r="O48" i="7"/>
  <c r="K49" i="7"/>
  <c r="O95" i="7"/>
  <c r="K100" i="7"/>
  <c r="K162" i="9"/>
  <c r="O162" i="14"/>
  <c r="O119" i="10"/>
  <c r="P162" i="14"/>
  <c r="P90" i="13"/>
  <c r="P93" i="13" s="1"/>
  <c r="L93" i="13"/>
  <c r="L162" i="13" s="1"/>
  <c r="P100" i="13"/>
  <c r="P162" i="13" s="1"/>
  <c r="O162" i="12"/>
  <c r="K152" i="12"/>
  <c r="K162" i="12" s="1"/>
  <c r="O90" i="10"/>
  <c r="O93" i="10" s="1"/>
  <c r="O162" i="10" s="1"/>
  <c r="K93" i="10"/>
  <c r="K162" i="10" s="1"/>
  <c r="O162" i="9"/>
  <c r="O120" i="8"/>
  <c r="O163" i="8" s="1"/>
  <c r="O76" i="7"/>
  <c r="K78" i="7"/>
  <c r="O20" i="7"/>
  <c r="O22" i="7" s="1"/>
  <c r="O43" i="7" l="1"/>
  <c r="K179" i="7"/>
  <c r="I179" i="7"/>
  <c r="O178" i="7"/>
  <c r="O179" i="7" s="1"/>
  <c r="O161" i="7"/>
  <c r="O160" i="7"/>
  <c r="N159" i="7"/>
  <c r="O158" i="7"/>
  <c r="O147" i="7"/>
  <c r="N142" i="7"/>
  <c r="M142" i="7"/>
  <c r="M163" i="7" s="1"/>
  <c r="L142" i="7"/>
  <c r="L163" i="7" s="1"/>
  <c r="K142" i="7"/>
  <c r="J142" i="7"/>
  <c r="J163" i="7" s="1"/>
  <c r="I142" i="7"/>
  <c r="I163" i="7" s="1"/>
  <c r="O141" i="7"/>
  <c r="O142" i="7" s="1"/>
  <c r="O123" i="7"/>
  <c r="O132" i="7" s="1"/>
  <c r="K121" i="7"/>
  <c r="K122" i="7" s="1"/>
  <c r="O119" i="7"/>
  <c r="O118" i="7"/>
  <c r="O117" i="7"/>
  <c r="O116" i="7"/>
  <c r="O115" i="7"/>
  <c r="N114" i="7"/>
  <c r="N120" i="7" s="1"/>
  <c r="K113" i="7"/>
  <c r="O113" i="7" s="1"/>
  <c r="K112" i="7"/>
  <c r="O112" i="7" s="1"/>
  <c r="K111" i="7"/>
  <c r="O110" i="7"/>
  <c r="N97" i="7"/>
  <c r="O97" i="7" s="1"/>
  <c r="N94" i="7"/>
  <c r="K92" i="7"/>
  <c r="K93" i="7" s="1"/>
  <c r="K88" i="7"/>
  <c r="O74" i="7"/>
  <c r="N72" i="7"/>
  <c r="N78" i="7" s="1"/>
  <c r="K70" i="7"/>
  <c r="O63" i="7"/>
  <c r="O59" i="7"/>
  <c r="O64" i="7" s="1"/>
  <c r="O46" i="7"/>
  <c r="O44" i="7"/>
  <c r="O49" i="7" s="1"/>
  <c r="N26" i="7"/>
  <c r="N28" i="7" s="1"/>
  <c r="O25" i="7"/>
  <c r="O18" i="7"/>
  <c r="O19" i="7" s="1"/>
  <c r="N16" i="7"/>
  <c r="N17" i="7" s="1"/>
  <c r="K14" i="7"/>
  <c r="O14" i="7" s="1"/>
  <c r="K13" i="7"/>
  <c r="O13" i="7" s="1"/>
  <c r="K11" i="7"/>
  <c r="O10" i="7"/>
  <c r="O9" i="7"/>
  <c r="O70" i="7" l="1"/>
  <c r="O71" i="7" s="1"/>
  <c r="K71" i="7"/>
  <c r="O94" i="7"/>
  <c r="O100" i="7" s="1"/>
  <c r="N100" i="7"/>
  <c r="K15" i="7"/>
  <c r="K163" i="7" s="1"/>
  <c r="K89" i="7"/>
  <c r="O88" i="7"/>
  <c r="O89" i="7" s="1"/>
  <c r="O92" i="7"/>
  <c r="O93" i="7" s="1"/>
  <c r="O111" i="7"/>
  <c r="O120" i="7" s="1"/>
  <c r="K120" i="7"/>
  <c r="O159" i="7"/>
  <c r="O162" i="7" s="1"/>
  <c r="N162" i="7"/>
  <c r="N163" i="7" s="1"/>
  <c r="O16" i="7"/>
  <c r="O17" i="7" s="1"/>
  <c r="O11" i="7"/>
  <c r="O15" i="7" s="1"/>
  <c r="O26" i="7"/>
  <c r="O28" i="7" s="1"/>
  <c r="O72" i="7"/>
  <c r="O78" i="7" s="1"/>
  <c r="O121" i="7"/>
  <c r="O122" i="7" s="1"/>
  <c r="O114" i="7"/>
  <c r="O145" i="7" l="1"/>
  <c r="O153" i="7" s="1"/>
  <c r="O163" i="7" s="1"/>
</calcChain>
</file>

<file path=xl/sharedStrings.xml><?xml version="1.0" encoding="utf-8"?>
<sst xmlns="http://schemas.openxmlformats.org/spreadsheetml/2006/main" count="8586" uniqueCount="271">
  <si>
    <t>H. AYUNTAMIENTO CONSTITUCIONAL DE</t>
  </si>
  <si>
    <t>SAN DIEGO DE ALEJANDRIA, JALISCO</t>
  </si>
  <si>
    <t>NOMBRE</t>
  </si>
  <si>
    <t>NOMBRAMIENTO</t>
  </si>
  <si>
    <t>CURP</t>
  </si>
  <si>
    <t xml:space="preserve">                PERCEPCIONES</t>
  </si>
  <si>
    <t>RETENCIONES</t>
  </si>
  <si>
    <t>NETO A PAGAR</t>
  </si>
  <si>
    <t>FIRMA DE RECIBIDO</t>
  </si>
  <si>
    <t>CAPITULO</t>
  </si>
  <si>
    <t>CONCEPTO</t>
  </si>
  <si>
    <t>PARTIDA</t>
  </si>
  <si>
    <t>DIAS LABORADOS</t>
  </si>
  <si>
    <t>SUELDO QUINCENAL</t>
  </si>
  <si>
    <t>SUBSIDIO AL EMPLEO</t>
  </si>
  <si>
    <t>TOTAL</t>
  </si>
  <si>
    <t>ABONOS A PRESTAMOS</t>
  </si>
  <si>
    <t>ISR A RETENER</t>
  </si>
  <si>
    <t>TOTAL RETENCIONES</t>
  </si>
  <si>
    <t>Presidente Municipal</t>
  </si>
  <si>
    <t>Secretario Particular</t>
  </si>
  <si>
    <t>Recepcionista</t>
  </si>
  <si>
    <t>Atencion Ciudadana</t>
  </si>
  <si>
    <t>Intendente</t>
  </si>
  <si>
    <t>SUMA PRESIDENCIA MUNICIPAL</t>
  </si>
  <si>
    <t>Director de Deportes</t>
  </si>
  <si>
    <t>SUMA DEPORTES</t>
  </si>
  <si>
    <t>Correa Cerrillo Francisco Javier</t>
  </si>
  <si>
    <t>Contralor</t>
  </si>
  <si>
    <t>SUMA CONTRALORIA</t>
  </si>
  <si>
    <t>Escribiente Registro Civil</t>
  </si>
  <si>
    <t>Auxiliar</t>
  </si>
  <si>
    <t>SUMA REGISTRO CIVIL</t>
  </si>
  <si>
    <t>Encargado Comunicación Social y Transparencia</t>
  </si>
  <si>
    <t>SUMA COMUNICACIÓN SOCIAL</t>
  </si>
  <si>
    <t>Síndico</t>
  </si>
  <si>
    <t>Secretaria</t>
  </si>
  <si>
    <t>SUMA SRIA. GENERAL Y SINDICATURA</t>
  </si>
  <si>
    <t>Nombramiento</t>
  </si>
  <si>
    <t xml:space="preserve">                       PERCEPCIONES</t>
  </si>
  <si>
    <t>Oficial Mayor</t>
  </si>
  <si>
    <t>Cabrera Rivera Ubaldo</t>
  </si>
  <si>
    <t>Chofer</t>
  </si>
  <si>
    <t>Jefe de S. P. Municipales</t>
  </si>
  <si>
    <t>SUMA OFICIALIA MAYOR</t>
  </si>
  <si>
    <t>Director de Cultura</t>
  </si>
  <si>
    <t>Zavala Llamas Alberto</t>
  </si>
  <si>
    <t>Velador</t>
  </si>
  <si>
    <t>SUMA CASA DE CULTURA</t>
  </si>
  <si>
    <t>Encargado Hacienda Municipal</t>
  </si>
  <si>
    <t>Enc. De Egresos</t>
  </si>
  <si>
    <t>Auxiliar de Hacienda Pública Municipal</t>
  </si>
  <si>
    <t>SUMA HACIENDA MUNICIPAL</t>
  </si>
  <si>
    <t>Director</t>
  </si>
  <si>
    <t>Secretaria Tecnico</t>
  </si>
  <si>
    <t>SUMA DEPTO. IMPTO. PREDIAL Y CATASTRO</t>
  </si>
  <si>
    <t xml:space="preserve">               PERCEPCIONES</t>
  </si>
  <si>
    <t>Director de Obras Públicas</t>
  </si>
  <si>
    <t>Proyectista</t>
  </si>
  <si>
    <t>Auxiliar de Obras Públicas</t>
  </si>
  <si>
    <t>De La Cruz Ramirez Jose</t>
  </si>
  <si>
    <t>CURJ580218HTSRMS01</t>
  </si>
  <si>
    <t>SUMA OBRAS PUBLICAS</t>
  </si>
  <si>
    <t>De La Torre Sánchez David</t>
  </si>
  <si>
    <t>Enc Cementerio</t>
  </si>
  <si>
    <t>SUMA CEMENTERIOS</t>
  </si>
  <si>
    <t>Enc. Rastro</t>
  </si>
  <si>
    <t>Médico veterinario</t>
  </si>
  <si>
    <t>SUMA RASTRO MUNICIPAL</t>
  </si>
  <si>
    <t>Aux. aseo público</t>
  </si>
  <si>
    <t xml:space="preserve">       SUMA DEPARTAMENTO DE ASEO PUBLICO</t>
  </si>
  <si>
    <t>Jefe jardineros</t>
  </si>
  <si>
    <t>Intendente Unidad Deportiva</t>
  </si>
  <si>
    <t>Intendente de Parque</t>
  </si>
  <si>
    <t xml:space="preserve">Jardinero   </t>
  </si>
  <si>
    <t>Jardinero</t>
  </si>
  <si>
    <t>SUMA DEPARTAMENTO DE PARQUES Y JARD.</t>
  </si>
  <si>
    <t>Electricista</t>
  </si>
  <si>
    <t>SUMA ALUMBRADO PUBLICO</t>
  </si>
  <si>
    <t>Lozano Castorena Cayetano</t>
  </si>
  <si>
    <t>Jefe de fontaneros</t>
  </si>
  <si>
    <t>Cano Moreno Rogelio</t>
  </si>
  <si>
    <t>CAMR540801HJCNRG07</t>
  </si>
  <si>
    <t>Fontanero</t>
  </si>
  <si>
    <t xml:space="preserve">Fontanero  </t>
  </si>
  <si>
    <t>Castañeda Zavala Olegario</t>
  </si>
  <si>
    <t>Valdez Angulo Juan Antonio</t>
  </si>
  <si>
    <t>Lozano Dominguez Cayetano</t>
  </si>
  <si>
    <t>Esparza Gutiérrez Juan Francisco</t>
  </si>
  <si>
    <t>Chofer pipa</t>
  </si>
  <si>
    <t>SUMA AGUA, DRENAJE Y ALCANTARILLADO</t>
  </si>
  <si>
    <t>Encargado de parque vehicular</t>
  </si>
  <si>
    <t>TOTAL TALLER MECANICO</t>
  </si>
  <si>
    <t>Lopez Sanchez Luis Alberto</t>
  </si>
  <si>
    <t>Chofer de Ambulancia</t>
  </si>
  <si>
    <t>Mena de la Rosa Jose de Jesus</t>
  </si>
  <si>
    <t>Chofer de Traslados</t>
  </si>
  <si>
    <t xml:space="preserve"> Reyes Romo Juan</t>
  </si>
  <si>
    <t>Doctor</t>
  </si>
  <si>
    <t xml:space="preserve"> Gutierrez Martinez San Juana</t>
  </si>
  <si>
    <t>Enfermera</t>
  </si>
  <si>
    <t>Ríos Villalpando Hedgar Jacinto</t>
  </si>
  <si>
    <t>Paramédico</t>
  </si>
  <si>
    <t>Valadez Gutierrez Felipe de Jesus</t>
  </si>
  <si>
    <t>Lira Valadez Leonardo</t>
  </si>
  <si>
    <t>Encargado Administrativo</t>
  </si>
  <si>
    <t>TOTAL DE SERVICIOS MEDICOS</t>
  </si>
  <si>
    <t>Director Desarrollo Rural</t>
  </si>
  <si>
    <t>Encargado de Modulo</t>
  </si>
  <si>
    <t>Operador retroexcavadora</t>
  </si>
  <si>
    <t>Trujillo Lozano Rosalío</t>
  </si>
  <si>
    <t>Operador motoconformadora</t>
  </si>
  <si>
    <t>Cabrera González Juan Carlos</t>
  </si>
  <si>
    <t>Operador de Buldozer</t>
  </si>
  <si>
    <t>SUMA MODULO DE MAQUINARIA</t>
  </si>
  <si>
    <t>TOTALES</t>
  </si>
  <si>
    <t xml:space="preserve">                        AUTORIZA</t>
  </si>
  <si>
    <t xml:space="preserve">  Vo.Bo.</t>
  </si>
  <si>
    <t>PRESIDENTE MUNICIPAL</t>
  </si>
  <si>
    <t xml:space="preserve"> SINDICO</t>
  </si>
  <si>
    <t xml:space="preserve">Isaac Reyna Mayra </t>
  </si>
  <si>
    <t xml:space="preserve">Ramirez Gomez Sabina </t>
  </si>
  <si>
    <t xml:space="preserve">Gutierrez Murillo Brenda Liliana </t>
  </si>
  <si>
    <t xml:space="preserve">Marquez Valadez Elizabeth </t>
  </si>
  <si>
    <t>Mena Zermeño Luz del Carmen</t>
  </si>
  <si>
    <t>Silva Silva Jorge Arturo</t>
  </si>
  <si>
    <t>Echevarria Chico Diego Uriel</t>
  </si>
  <si>
    <t>Centeno Ortiz Maria Isabel</t>
  </si>
  <si>
    <t>Guerrero Echeveste Mario Eduardo</t>
  </si>
  <si>
    <t>Frausto Lopez Laura</t>
  </si>
  <si>
    <t>Ramirez Correa Francisco</t>
  </si>
  <si>
    <t>Tamayo Reyes Cristina</t>
  </si>
  <si>
    <t>Lozano Ramirez Ana Martina</t>
  </si>
  <si>
    <t>Mendoza Gomez Claudia Veronica</t>
  </si>
  <si>
    <t>Trujillo Velazquez Maria Alejandra</t>
  </si>
  <si>
    <t>Gutierrez Lozano Tomas Juan Ramon</t>
  </si>
  <si>
    <t>Perez Guerrero Juan Francisco</t>
  </si>
  <si>
    <t>Guzman Hernandez Claudia Yosesi</t>
  </si>
  <si>
    <t>Delgado Preciado Juan Luis</t>
  </si>
  <si>
    <t>Villanueva Zermeño Arturo</t>
  </si>
  <si>
    <t>Perez Luna Jaime Alfredo</t>
  </si>
  <si>
    <t>Zavala Esparza Cecilio</t>
  </si>
  <si>
    <t>Valadez Vazquez Bernabe</t>
  </si>
  <si>
    <t>Rodriguez Esparza Ezai</t>
  </si>
  <si>
    <t>Trujillo Padron Mauricio</t>
  </si>
  <si>
    <t>Olivares Arrieta Luis Angel</t>
  </si>
  <si>
    <t>Dominguez Prado Jose de Jesus</t>
  </si>
  <si>
    <t>Dominguez Medina Isaias</t>
  </si>
  <si>
    <t>Lopez Guerrero Gerardo Francisco</t>
  </si>
  <si>
    <t>Frausto Santellanes Efren</t>
  </si>
  <si>
    <t>Parra Magaña Olmo</t>
  </si>
  <si>
    <t>Zavala Plascencia Gilberto</t>
  </si>
  <si>
    <t>Andrade Moreno Araceli</t>
  </si>
  <si>
    <t>Origel Gomez Hector Antonio</t>
  </si>
  <si>
    <t>Mena Vallecillo Javier</t>
  </si>
  <si>
    <t xml:space="preserve">Hernandez Cabrera J. Guadalupe
</t>
  </si>
  <si>
    <t>PEGJ790427HJCRRN09</t>
  </si>
  <si>
    <t>TUVA900927MJCRLL05</t>
  </si>
  <si>
    <t>Becerra Lopez Alejo</t>
  </si>
  <si>
    <t>LIC. JORGE ARTURO SILVA SILVA</t>
  </si>
  <si>
    <t>MTRA. ALMA LIZZETTE DEL REFUGIO ANGEL CERRILLO</t>
  </si>
  <si>
    <t>GULT941221HJCTZM07</t>
  </si>
  <si>
    <t>Subtesorero</t>
  </si>
  <si>
    <t>Secretario General</t>
  </si>
  <si>
    <t>Morales Ramirez Victor Hugo</t>
  </si>
  <si>
    <t>Lopez Ramirez Juan Antonio</t>
  </si>
  <si>
    <t>Angel Cerrillo Alma Lizzette del Refugio</t>
  </si>
  <si>
    <t>Muñoz Alba Jose Guadalupe</t>
  </si>
  <si>
    <t>Ramirez Villagran Javier</t>
  </si>
  <si>
    <t>Verdin Jacinto Ulises de Jesus</t>
  </si>
  <si>
    <t xml:space="preserve">Hernandez Rios Aidé </t>
  </si>
  <si>
    <t>TOTAL DE DESARROLLO RURAL</t>
  </si>
  <si>
    <t>Maldonado Zavala Maximo</t>
  </si>
  <si>
    <t>Juan Carlos Vivanco Hernandez</t>
  </si>
  <si>
    <t>PENSIONADO</t>
  </si>
  <si>
    <t>Miguel Lozano Castorena</t>
  </si>
  <si>
    <t>NOMINA DE SUELDOS DEL 01 DE ENERO AL 15 DE ENERO 2019</t>
  </si>
  <si>
    <t>Flores Muñoz Alejandro Cuahutemoc</t>
  </si>
  <si>
    <t>Rojas Esparza Juan Manuel</t>
  </si>
  <si>
    <t>Enc. Tranparencia</t>
  </si>
  <si>
    <t>SUMA DEPTO.TRANSPARENCIA</t>
  </si>
  <si>
    <t>Enc, cuenta publica</t>
  </si>
  <si>
    <t>Becerra Trujillo Juan Alejandro</t>
  </si>
  <si>
    <t>Godoy Reyes Jose Antonio</t>
  </si>
  <si>
    <t>Mena Mendoza Maria de la Luz</t>
  </si>
  <si>
    <t>Sevillano Villanueva Maribel</t>
  </si>
  <si>
    <t>ROEJ730828HJCJSN04</t>
  </si>
  <si>
    <t>Encargado de Desarrollo Social</t>
  </si>
  <si>
    <t>Garcia lozano Pedro</t>
  </si>
  <si>
    <t>NOMINA DE SUELDOS DEL 16  AL 31 DE ENERO 2019</t>
  </si>
  <si>
    <t>A la Torre Preciado David Alejandro</t>
  </si>
  <si>
    <t>NOMINA DE SUELDOS DEL 01 AL 15 DE FEBRERO 2019</t>
  </si>
  <si>
    <t>NOMINA DE SUELDOS DEL 16 AL 28 DE FEBRERO 2019</t>
  </si>
  <si>
    <t xml:space="preserve"> Vivanco Hernandez Juan Carlos</t>
  </si>
  <si>
    <t>Flores Muñoz Leandro  Cuahutemoc</t>
  </si>
  <si>
    <t>NOMINA DE PERSONAL DE SERVICIOS MEDICOS POR APOYO EN OPERATIVO CAMPANENTO CANDELARIA</t>
  </si>
  <si>
    <t>NOMINA DE PERSONAL DE SERVICIOS MEDICOS POR APOYO EN FIESTAS PATRONALES</t>
  </si>
  <si>
    <t>NOMINA DE SUELDOS DEL 01 AL 15 DE MARZO 2019</t>
  </si>
  <si>
    <t>NOMINA DE SUELDOS DEL 16 AL 31 DE MARZO 2019</t>
  </si>
  <si>
    <t>|</t>
  </si>
  <si>
    <t>NOMINA DE SUELDOS DEL 01 AL 15 DE ABRIL 2019</t>
  </si>
  <si>
    <t>Garcia Barajas Jose Juan Daniel</t>
  </si>
  <si>
    <t>NOMINA DE SUELDOS DEL 16 AL 30 DE ABRIL 2019</t>
  </si>
  <si>
    <t>Frausto López Andres</t>
  </si>
  <si>
    <t>Oliva Rojas Emmanuel</t>
  </si>
  <si>
    <t xml:space="preserve"> (Jardinero) Intendente de unidad deportiva)</t>
  </si>
  <si>
    <t>COMPENSACION QUINCENAL</t>
  </si>
  <si>
    <t>NOMINA DE COMPENSACIONES CORRESPONDIENTE DE 16 AL 30 DE ABRIL 2019</t>
  </si>
  <si>
    <t>NOMINA DE COMPENSACIONES CORRESPONDIENTE DE 01 AL 15 DE ABRIL 2019</t>
  </si>
  <si>
    <t>TUZY000218MJCRVSA2</t>
  </si>
  <si>
    <t>Trujillo Zavala Maria Yesenia</t>
  </si>
  <si>
    <t xml:space="preserve"> Lozano Castorena Miguel</t>
  </si>
  <si>
    <t>NOMINA DE SUELDOS DEL 01 AL 15 DE MAYO 2019</t>
  </si>
  <si>
    <t>NOMINA DE COMPENSACIONES CORRESPONDIENTE DE  01 AL 15 DE MAYO 2019</t>
  </si>
  <si>
    <t>Garcia Lozano Pedro</t>
  </si>
  <si>
    <t>NOMINA DE SUELDOS DEL 16 AL 31 DE MAYO 2019</t>
  </si>
  <si>
    <t>NOMINA DE COMPENSACIONES CORRESPONDIENTE DE  16 AL 30 DE MAYO 2019</t>
  </si>
  <si>
    <t>Verdin Jacinto Ulisess de Jesus</t>
  </si>
  <si>
    <t>Escobar Garcia Edna Cecilia Irais</t>
  </si>
  <si>
    <t>NOMINA DE SUELDOS DEL 01 AL 15 DE JUNIO 2019</t>
  </si>
  <si>
    <t>Auxiliar de Cultura</t>
  </si>
  <si>
    <t>NOMINA DE COMPENSACIONES CORRESPONDIENTE DE  01 AL 15 DE JUNIO 2019</t>
  </si>
  <si>
    <t>NOMINA DE SUELDOS DEL 16 AL 30 DE JUNIO 2019</t>
  </si>
  <si>
    <t>NOMINA DE COMPENSACIONES CORRESPONDIENTE DE  16 AL 30 DE JUNIO 2019</t>
  </si>
  <si>
    <t>MESES LABORADOS</t>
  </si>
  <si>
    <t>PRIMA VACACIONAL CORRESPONDIENTE AL PRIMER SEMESTRE DEL 2019</t>
  </si>
  <si>
    <t>NOMINA DE SUELDOS DEL 01 AL 15 DE JULIO 2019</t>
  </si>
  <si>
    <t>Balderrama Segura Jose Manuel</t>
  </si>
  <si>
    <t>NOMINA DE COMPENSACIONES CORRESPONDIENTE DE  01 AL 15 DE JULIO 2019</t>
  </si>
  <si>
    <t>NOMINA DE COMPENSACIONES CORRESPONDIENTE DE  16 AL 31 DE JULIO 2019</t>
  </si>
  <si>
    <t>NOMINA DE SUELDOS DEL 16 AL 31 DE JULIO 2019</t>
  </si>
  <si>
    <t>Ramirez Gallegos Martin</t>
  </si>
  <si>
    <t>Jacinto Preciado Everardo</t>
  </si>
  <si>
    <t>SE ENTREGO FINIQUITO EL DIA 22/07/2019</t>
  </si>
  <si>
    <t>NOMINA DE COMPENSACIONES CORRESPONDIENTE DE 01 AL 15 DE AGOSTO 2019</t>
  </si>
  <si>
    <t>NOMINA DE SUELDOS DEL 01 AL 15 DE AGOSTO 2019</t>
  </si>
  <si>
    <t>NOMINA DE SUELDOS DEL 16 AL 31 DE AGOSTO 2019</t>
  </si>
  <si>
    <t>NOMINA DE COMPENSACIONES CORRESPONDIENTE DE 16 AL 31 DE AGOSTO 2019</t>
  </si>
  <si>
    <t>NOMINA DE SUELDOS DEL 01 AL 15 DE SEPTIEMBRE 2019</t>
  </si>
  <si>
    <t>NOMINA DE SUELDOS DEL 16 AL 30 DE SEPTIEMBRE 2019</t>
  </si>
  <si>
    <t>NOMINA DE COMPENSACIONES CORRESPONDIENTE DE 16 AL 30 DE SEPTIEMBRE 2019</t>
  </si>
  <si>
    <t>NOMINA DE SUELDOS DEL 01 AL 15 DE OCTUBRE 2019</t>
  </si>
  <si>
    <t>NOMINA DE COMPENSACIONES CORRESPONDIENTE DE 01 AL 15 DE OCTUBRE 2019</t>
  </si>
  <si>
    <t>PERMISO SIN GOCE DE SUELDO</t>
  </si>
  <si>
    <t>NOMINA DE COMPENSACIONES CORRESPONDIENTE DE 16 AL 31 DE OCTUBRE 2019</t>
  </si>
  <si>
    <t>NOMINA DE SUELDOS DEL 16 AL 31 DE OCTUBRE 2019</t>
  </si>
  <si>
    <t>Zavala Zermeño Miguel Angel</t>
  </si>
  <si>
    <t>Intendente de unidad deportiva</t>
  </si>
  <si>
    <t>Enc. Transparencia</t>
  </si>
  <si>
    <t>NOMINA DE SUELDOS DEL 01 AL 15 DE NOVIEMBRE 2019</t>
  </si>
  <si>
    <t>Aux. Aseo Publico</t>
  </si>
  <si>
    <t>NOMINA DE COMPENSACIONES CORRESPONDIENTE DE 01 AL 15 DE NOVIEMBRE 2019</t>
  </si>
  <si>
    <t>Pamedico</t>
  </si>
  <si>
    <t>NOMINA DE COMPENSACIONES CORRESPONDIENTE AL MES DE SEPTIEMBRE 2019</t>
  </si>
  <si>
    <t>NOMINA DE SUELDOS DEL 16 AL 30 DE NOVIEMBRE 2019</t>
  </si>
  <si>
    <t>NOMINA DE SUELDOS DEL 01 AL 15 DE DICIEMBRE 2019</t>
  </si>
  <si>
    <t>NOMINA DE AGUINALDOS DEL 01 AL 31 DE DICIEMBRE 2019</t>
  </si>
  <si>
    <t>H. AYUNTAMIENTO CONSTITUCIONAL DE SAN DIEGO DE ALEJANDRIA, JALISCO</t>
  </si>
  <si>
    <t>SUELDO DIARIO</t>
  </si>
  <si>
    <t>DIAS DE AGUINALDO</t>
  </si>
  <si>
    <t>SUMA SRIA GENERAL Y SINDICATURA</t>
  </si>
  <si>
    <t>SUMA TRANSPARECIA</t>
  </si>
  <si>
    <t>SUMA CATASTRO</t>
  </si>
  <si>
    <t>SUMA CULTURA</t>
  </si>
  <si>
    <t>SUMA TESORERIA</t>
  </si>
  <si>
    <t>SUMA CEMENTERIO</t>
  </si>
  <si>
    <t>SUMA RASTRO</t>
  </si>
  <si>
    <t>SUMA PARCIAL HOJA 4</t>
  </si>
  <si>
    <t>SUMA PARCIAL HOJA 5</t>
  </si>
  <si>
    <t>SUMA PARCIAL HOJA 6</t>
  </si>
  <si>
    <t>NOMINA DE SUELDOS DEL 16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</si>
</sst>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471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2" xfId="1" applyFont="1" applyBorder="1"/>
    <xf numFmtId="0" fontId="1" fillId="0" borderId="2" xfId="1" applyFill="1" applyBorder="1" applyAlignment="1">
      <alignment horizontal="center"/>
    </xf>
    <xf numFmtId="43" fontId="2" fillId="0" borderId="2" xfId="2" applyFont="1" applyBorder="1"/>
    <xf numFmtId="43" fontId="2" fillId="0" borderId="2" xfId="2" applyFont="1" applyFill="1" applyBorder="1"/>
    <xf numFmtId="43" fontId="10" fillId="0" borderId="0" xfId="1" applyNumberFormat="1" applyFont="1" applyFill="1" applyBorder="1"/>
    <xf numFmtId="0" fontId="10" fillId="0" borderId="0" xfId="1" applyFont="1" applyFill="1" applyBorder="1"/>
    <xf numFmtId="0" fontId="11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/>
    <xf numFmtId="43" fontId="3" fillId="0" borderId="2" xfId="1" applyNumberFormat="1" applyFont="1" applyBorder="1"/>
    <xf numFmtId="43" fontId="3" fillId="0" borderId="0" xfId="1" applyNumberFormat="1" applyFont="1" applyFill="1" applyBorder="1"/>
    <xf numFmtId="43" fontId="2" fillId="0" borderId="7" xfId="2" applyFont="1" applyFill="1" applyBorder="1"/>
    <xf numFmtId="43" fontId="3" fillId="0" borderId="2" xfId="1" applyNumberFormat="1" applyFont="1" applyFill="1" applyBorder="1"/>
    <xf numFmtId="0" fontId="2" fillId="2" borderId="2" xfId="1" applyFont="1" applyFill="1" applyBorder="1" applyAlignment="1">
      <alignment horizontal="center"/>
    </xf>
    <xf numFmtId="0" fontId="8" fillId="2" borderId="2" xfId="1" applyFont="1" applyFill="1" applyBorder="1"/>
    <xf numFmtId="0" fontId="10" fillId="2" borderId="2" xfId="1" applyFont="1" applyFill="1" applyBorder="1"/>
    <xf numFmtId="43" fontId="6" fillId="2" borderId="2" xfId="2" applyFont="1" applyFill="1" applyBorder="1"/>
    <xf numFmtId="43" fontId="5" fillId="2" borderId="2" xfId="2" applyFont="1" applyFill="1" applyBorder="1"/>
    <xf numFmtId="43" fontId="8" fillId="2" borderId="2" xfId="1" applyNumberFormat="1" applyFont="1" applyFill="1" applyBorder="1"/>
    <xf numFmtId="0" fontId="2" fillId="0" borderId="2" xfId="1" applyFont="1" applyFill="1" applyBorder="1" applyAlignment="1">
      <alignment horizontal="center"/>
    </xf>
    <xf numFmtId="43" fontId="2" fillId="0" borderId="2" xfId="1" applyNumberFormat="1" applyFont="1" applyBorder="1"/>
    <xf numFmtId="43" fontId="11" fillId="0" borderId="2" xfId="1" applyNumberFormat="1" applyFont="1" applyFill="1" applyBorder="1"/>
    <xf numFmtId="0" fontId="3" fillId="2" borderId="2" xfId="1" applyFont="1" applyFill="1" applyBorder="1" applyAlignment="1">
      <alignment horizontal="left" wrapText="1"/>
    </xf>
    <xf numFmtId="0" fontId="3" fillId="2" borderId="2" xfId="1" applyFont="1" applyFill="1" applyBorder="1"/>
    <xf numFmtId="43" fontId="6" fillId="2" borderId="2" xfId="1" applyNumberFormat="1" applyFont="1" applyFill="1" applyBorder="1"/>
    <xf numFmtId="43" fontId="3" fillId="2" borderId="2" xfId="1" applyNumberFormat="1" applyFont="1" applyFill="1" applyBorder="1"/>
    <xf numFmtId="0" fontId="3" fillId="0" borderId="2" xfId="1" applyFont="1" applyFill="1" applyBorder="1" applyAlignment="1">
      <alignment horizontal="left" wrapText="1"/>
    </xf>
    <xf numFmtId="43" fontId="2" fillId="0" borderId="2" xfId="1" applyNumberFormat="1" applyFont="1" applyFill="1" applyBorder="1"/>
    <xf numFmtId="43" fontId="8" fillId="0" borderId="2" xfId="1" applyNumberFormat="1" applyFont="1" applyFill="1" applyBorder="1"/>
    <xf numFmtId="0" fontId="3" fillId="0" borderId="2" xfId="1" applyFont="1" applyBorder="1" applyAlignment="1">
      <alignment horizontal="left" wrapText="1"/>
    </xf>
    <xf numFmtId="0" fontId="1" fillId="2" borderId="2" xfId="1" applyFill="1" applyBorder="1" applyAlignment="1">
      <alignment horizontal="center"/>
    </xf>
    <xf numFmtId="0" fontId="3" fillId="0" borderId="0" xfId="1" applyFont="1" applyFill="1" applyBorder="1"/>
    <xf numFmtId="0" fontId="11" fillId="0" borderId="2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43" fontId="6" fillId="0" borderId="0" xfId="2" applyFont="1" applyFill="1" applyBorder="1"/>
    <xf numFmtId="43" fontId="3" fillId="0" borderId="0" xfId="2" applyFont="1" applyFill="1" applyBorder="1"/>
    <xf numFmtId="43" fontId="8" fillId="0" borderId="2" xfId="2" applyFont="1" applyFill="1" applyBorder="1"/>
    <xf numFmtId="43" fontId="10" fillId="0" borderId="2" xfId="2" applyFont="1" applyFill="1" applyBorder="1"/>
    <xf numFmtId="0" fontId="10" fillId="0" borderId="2" xfId="1" applyFont="1" applyBorder="1"/>
    <xf numFmtId="0" fontId="3" fillId="0" borderId="2" xfId="1" applyFont="1" applyBorder="1" applyAlignment="1">
      <alignment wrapText="1"/>
    </xf>
    <xf numFmtId="0" fontId="3" fillId="0" borderId="2" xfId="1" applyFont="1" applyBorder="1" applyAlignment="1">
      <alignment horizontal="center"/>
    </xf>
    <xf numFmtId="0" fontId="1" fillId="0" borderId="2" xfId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43" fontId="10" fillId="2" borderId="2" xfId="1" applyNumberFormat="1" applyFont="1" applyFill="1" applyBorder="1"/>
    <xf numFmtId="43" fontId="8" fillId="2" borderId="2" xfId="2" applyFont="1" applyFill="1" applyBorder="1"/>
    <xf numFmtId="43" fontId="10" fillId="2" borderId="2" xfId="2" applyFont="1" applyFill="1" applyBorder="1"/>
    <xf numFmtId="164" fontId="8" fillId="2" borderId="2" xfId="2" applyNumberFormat="1" applyFont="1" applyFill="1" applyBorder="1"/>
    <xf numFmtId="0" fontId="3" fillId="0" borderId="2" xfId="1" applyNumberFormat="1" applyFont="1" applyBorder="1" applyAlignment="1">
      <alignment horizontal="left" wrapText="1"/>
    </xf>
    <xf numFmtId="43" fontId="2" fillId="0" borderId="2" xfId="2" applyFont="1" applyBorder="1" applyAlignment="1">
      <alignment horizontal="right"/>
    </xf>
    <xf numFmtId="0" fontId="6" fillId="2" borderId="2" xfId="1" applyFont="1" applyFill="1" applyBorder="1"/>
    <xf numFmtId="0" fontId="3" fillId="2" borderId="2" xfId="1" applyFont="1" applyFill="1" applyBorder="1" applyAlignment="1">
      <alignment horizontal="center"/>
    </xf>
    <xf numFmtId="43" fontId="3" fillId="2" borderId="2" xfId="2" applyFont="1" applyFill="1" applyBorder="1"/>
    <xf numFmtId="0" fontId="2" fillId="0" borderId="0" xfId="1" applyFont="1" applyFill="1" applyBorder="1"/>
    <xf numFmtId="0" fontId="2" fillId="0" borderId="0" xfId="1" applyFont="1" applyBorder="1" applyAlignment="1">
      <alignment horizontal="center"/>
    </xf>
    <xf numFmtId="0" fontId="11" fillId="0" borderId="0" xfId="1" applyFont="1" applyFill="1" applyBorder="1"/>
    <xf numFmtId="0" fontId="3" fillId="0" borderId="0" xfId="1" applyFont="1" applyBorder="1"/>
    <xf numFmtId="0" fontId="1" fillId="0" borderId="0" xfId="1" applyFill="1" applyBorder="1" applyAlignment="1">
      <alignment horizontal="center"/>
    </xf>
    <xf numFmtId="43" fontId="2" fillId="0" borderId="0" xfId="2" applyFont="1" applyBorder="1"/>
    <xf numFmtId="0" fontId="10" fillId="2" borderId="2" xfId="1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43" fontId="5" fillId="2" borderId="2" xfId="2" applyFont="1" applyFill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8" fillId="0" borderId="2" xfId="1" applyFont="1" applyFill="1" applyBorder="1"/>
    <xf numFmtId="0" fontId="3" fillId="0" borderId="2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11" fillId="0" borderId="7" xfId="1" applyFont="1" applyFill="1" applyBorder="1"/>
    <xf numFmtId="0" fontId="3" fillId="0" borderId="7" xfId="1" applyFont="1" applyBorder="1" applyAlignment="1">
      <alignment horizontal="left"/>
    </xf>
    <xf numFmtId="0" fontId="3" fillId="0" borderId="7" xfId="1" applyFont="1" applyBorder="1"/>
    <xf numFmtId="43" fontId="2" fillId="0" borderId="7" xfId="2" applyFont="1" applyBorder="1"/>
    <xf numFmtId="0" fontId="8" fillId="2" borderId="7" xfId="1" applyFont="1" applyFill="1" applyBorder="1"/>
    <xf numFmtId="164" fontId="6" fillId="2" borderId="2" xfId="2" applyNumberFormat="1" applyFont="1" applyFill="1" applyBorder="1"/>
    <xf numFmtId="0" fontId="11" fillId="0" borderId="0" xfId="1" applyFont="1" applyBorder="1"/>
    <xf numFmtId="0" fontId="10" fillId="0" borderId="0" xfId="1" applyFont="1" applyFill="1" applyBorder="1" applyAlignment="1">
      <alignment vertical="center" wrapText="1"/>
    </xf>
    <xf numFmtId="43" fontId="8" fillId="0" borderId="5" xfId="2" applyFont="1" applyFill="1" applyBorder="1"/>
    <xf numFmtId="0" fontId="6" fillId="2" borderId="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/>
    <xf numFmtId="0" fontId="2" fillId="2" borderId="2" xfId="1" applyFont="1" applyFill="1" applyBorder="1"/>
    <xf numFmtId="0" fontId="1" fillId="2" borderId="2" xfId="1" applyFill="1" applyBorder="1"/>
    <xf numFmtId="43" fontId="5" fillId="2" borderId="2" xfId="1" applyNumberFormat="1" applyFont="1" applyFill="1" applyBorder="1"/>
    <xf numFmtId="0" fontId="4" fillId="0" borderId="0" xfId="1" applyFont="1" applyFill="1" applyAlignment="1"/>
    <xf numFmtId="43" fontId="2" fillId="0" borderId="7" xfId="2" applyFont="1" applyFill="1" applyBorder="1" applyAlignment="1">
      <alignment horizontal="center"/>
    </xf>
    <xf numFmtId="0" fontId="1" fillId="0" borderId="2" xfId="1" applyFill="1" applyBorder="1"/>
    <xf numFmtId="0" fontId="11" fillId="2" borderId="2" xfId="1" applyFont="1" applyFill="1" applyBorder="1" applyAlignment="1">
      <alignment horizontal="center"/>
    </xf>
    <xf numFmtId="43" fontId="2" fillId="2" borderId="2" xfId="2" applyFont="1" applyFill="1" applyBorder="1"/>
    <xf numFmtId="0" fontId="6" fillId="2" borderId="2" xfId="1" applyFont="1" applyFill="1" applyBorder="1" applyAlignment="1">
      <alignment horizontal="center"/>
    </xf>
    <xf numFmtId="0" fontId="6" fillId="0" borderId="0" xfId="1" applyFont="1" applyFill="1" applyBorder="1"/>
    <xf numFmtId="43" fontId="2" fillId="0" borderId="0" xfId="2" applyFill="1" applyBorder="1"/>
    <xf numFmtId="43" fontId="6" fillId="0" borderId="0" xfId="1" applyNumberFormat="1" applyFont="1" applyFill="1" applyBorder="1"/>
    <xf numFmtId="43" fontId="8" fillId="0" borderId="0" xfId="2" applyFont="1" applyFill="1" applyBorder="1"/>
    <xf numFmtId="0" fontId="6" fillId="3" borderId="2" xfId="1" applyFont="1" applyFill="1" applyBorder="1"/>
    <xf numFmtId="0" fontId="11" fillId="0" borderId="7" xfId="1" applyFont="1" applyFill="1" applyBorder="1" applyAlignment="1">
      <alignment wrapText="1"/>
    </xf>
    <xf numFmtId="0" fontId="2" fillId="0" borderId="2" xfId="9" applyNumberFormat="1" applyFont="1" applyFill="1" applyBorder="1" applyAlignment="1">
      <alignment horizontal="left" wrapText="1"/>
    </xf>
    <xf numFmtId="0" fontId="2" fillId="0" borderId="2" xfId="9" applyNumberFormat="1" applyFont="1" applyFill="1" applyBorder="1" applyAlignment="1">
      <alignment wrapText="1"/>
    </xf>
    <xf numFmtId="0" fontId="2" fillId="0" borderId="2" xfId="9" applyNumberFormat="1" applyFont="1" applyFill="1" applyBorder="1"/>
    <xf numFmtId="43" fontId="1" fillId="0" borderId="2" xfId="5" applyFont="1" applyBorder="1"/>
    <xf numFmtId="43" fontId="1" fillId="0" borderId="2" xfId="5" applyFont="1" applyFill="1" applyBorder="1"/>
    <xf numFmtId="0" fontId="0" fillId="0" borderId="0" xfId="0" applyFill="1"/>
    <xf numFmtId="0" fontId="2" fillId="0" borderId="7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3" fillId="0" borderId="6" xfId="1" applyFont="1" applyFill="1" applyBorder="1"/>
    <xf numFmtId="0" fontId="1" fillId="0" borderId="6" xfId="1" applyFill="1" applyBorder="1" applyAlignment="1">
      <alignment horizontal="center"/>
    </xf>
    <xf numFmtId="43" fontId="2" fillId="0" borderId="6" xfId="2" applyFont="1" applyFill="1" applyBorder="1"/>
    <xf numFmtId="43" fontId="2" fillId="0" borderId="1" xfId="2" applyFont="1" applyFill="1" applyBorder="1"/>
    <xf numFmtId="43" fontId="3" fillId="0" borderId="6" xfId="1" applyNumberFormat="1" applyFont="1" applyFill="1" applyBorder="1"/>
    <xf numFmtId="0" fontId="12" fillId="0" borderId="0" xfId="0" applyFont="1"/>
    <xf numFmtId="0" fontId="1" fillId="0" borderId="0" xfId="1" applyFont="1"/>
    <xf numFmtId="0" fontId="1" fillId="0" borderId="9" xfId="9" applyFont="1" applyBorder="1" applyAlignment="1" applyProtection="1">
      <alignment vertical="center"/>
      <protection locked="0"/>
    </xf>
    <xf numFmtId="0" fontId="1" fillId="2" borderId="2" xfId="1" applyFont="1" applyFill="1" applyBorder="1"/>
    <xf numFmtId="0" fontId="1" fillId="0" borderId="2" xfId="1" applyFont="1" applyFill="1" applyBorder="1"/>
    <xf numFmtId="0" fontId="1" fillId="0" borderId="6" xfId="1" applyFont="1" applyFill="1" applyBorder="1"/>
    <xf numFmtId="43" fontId="1" fillId="0" borderId="2" xfId="1" applyNumberFormat="1" applyFont="1" applyFill="1" applyBorder="1"/>
    <xf numFmtId="0" fontId="1" fillId="0" borderId="9" xfId="9" applyFont="1" applyFill="1" applyBorder="1" applyAlignment="1" applyProtection="1">
      <alignment vertical="center"/>
      <protection locked="0"/>
    </xf>
    <xf numFmtId="43" fontId="1" fillId="0" borderId="2" xfId="1" applyNumberFormat="1" applyFont="1" applyBorder="1"/>
    <xf numFmtId="0" fontId="1" fillId="0" borderId="2" xfId="1" applyFont="1" applyBorder="1"/>
    <xf numFmtId="0" fontId="1" fillId="0" borderId="0" xfId="1" applyFont="1" applyFill="1" applyBorder="1"/>
    <xf numFmtId="0" fontId="1" fillId="0" borderId="0" xfId="1" applyFont="1" applyBorder="1"/>
    <xf numFmtId="43" fontId="6" fillId="2" borderId="2" xfId="1" applyNumberFormat="1" applyFont="1" applyFill="1" applyBorder="1" applyAlignment="1">
      <alignment horizontal="center"/>
    </xf>
    <xf numFmtId="0" fontId="1" fillId="0" borderId="7" xfId="1" applyFont="1" applyBorder="1"/>
    <xf numFmtId="43" fontId="1" fillId="0" borderId="7" xfId="1" applyNumberFormat="1" applyFont="1" applyBorder="1"/>
    <xf numFmtId="16" fontId="1" fillId="2" borderId="2" xfId="1" applyNumberFormat="1" applyFont="1" applyFill="1" applyBorder="1"/>
    <xf numFmtId="8" fontId="1" fillId="0" borderId="0" xfId="1" applyNumberFormat="1" applyFont="1" applyFill="1" applyBorder="1"/>
    <xf numFmtId="0" fontId="11" fillId="0" borderId="2" xfId="9" applyNumberFormat="1" applyFont="1" applyFill="1" applyBorder="1"/>
    <xf numFmtId="43" fontId="11" fillId="0" borderId="7" xfId="1" applyNumberFormat="1" applyFont="1" applyFill="1" applyBorder="1"/>
    <xf numFmtId="0" fontId="3" fillId="0" borderId="2" xfId="0" applyFont="1" applyBorder="1"/>
    <xf numFmtId="0" fontId="1" fillId="0" borderId="2" xfId="9" applyNumberFormat="1" applyFont="1" applyFill="1" applyBorder="1"/>
    <xf numFmtId="0" fontId="11" fillId="0" borderId="2" xfId="1" applyFont="1" applyFill="1" applyBorder="1"/>
    <xf numFmtId="0" fontId="1" fillId="0" borderId="2" xfId="9" applyFont="1" applyBorder="1" applyAlignment="1" applyProtection="1">
      <alignment vertical="center"/>
      <protection locked="0"/>
    </xf>
    <xf numFmtId="0" fontId="1" fillId="0" borderId="2" xfId="9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center"/>
    </xf>
    <xf numFmtId="43" fontId="6" fillId="0" borderId="0" xfId="2" applyFont="1" applyFill="1" applyBorder="1" applyAlignment="1">
      <alignment horizontal="center"/>
    </xf>
    <xf numFmtId="43" fontId="5" fillId="0" borderId="0" xfId="2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left"/>
    </xf>
    <xf numFmtId="0" fontId="4" fillId="0" borderId="8" xfId="1" applyFont="1" applyFill="1" applyBorder="1"/>
    <xf numFmtId="0" fontId="6" fillId="0" borderId="8" xfId="1" applyFont="1" applyFill="1" applyBorder="1"/>
    <xf numFmtId="43" fontId="8" fillId="0" borderId="8" xfId="2" applyFont="1" applyFill="1" applyBorder="1"/>
    <xf numFmtId="0" fontId="2" fillId="0" borderId="7" xfId="9" applyNumberFormat="1" applyFont="1" applyFill="1" applyBorder="1"/>
    <xf numFmtId="0" fontId="1" fillId="0" borderId="14" xfId="9" applyFont="1" applyBorder="1" applyAlignment="1" applyProtection="1">
      <alignment vertical="center"/>
      <protection locked="0"/>
    </xf>
    <xf numFmtId="0" fontId="6" fillId="0" borderId="2" xfId="1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/>
    </xf>
    <xf numFmtId="43" fontId="3" fillId="0" borderId="7" xfId="1" applyNumberFormat="1" applyFont="1" applyBorder="1"/>
    <xf numFmtId="0" fontId="10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43" fontId="13" fillId="2" borderId="2" xfId="2" applyFont="1" applyFill="1" applyBorder="1"/>
    <xf numFmtId="43" fontId="1" fillId="0" borderId="7" xfId="2" applyFont="1" applyFill="1" applyBorder="1" applyAlignment="1">
      <alignment horizontal="center"/>
    </xf>
    <xf numFmtId="43" fontId="1" fillId="0" borderId="2" xfId="2" applyFont="1" applyBorder="1"/>
    <xf numFmtId="0" fontId="1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11" fillId="4" borderId="2" xfId="1" applyFont="1" applyFill="1" applyBorder="1"/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" fillId="0" borderId="9" xfId="9" applyFont="1" applyBorder="1" applyAlignment="1" applyProtection="1">
      <protection locked="0"/>
    </xf>
    <xf numFmtId="43" fontId="6" fillId="0" borderId="0" xfId="1" applyNumberFormat="1" applyFont="1" applyFill="1" applyBorder="1" applyAlignment="1">
      <alignment horizontal="center"/>
    </xf>
    <xf numFmtId="0" fontId="1" fillId="0" borderId="8" xfId="1" applyBorder="1"/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1" fillId="0" borderId="9" xfId="9" applyFont="1" applyFill="1" applyBorder="1" applyAlignment="1" applyProtection="1">
      <protection locked="0"/>
    </xf>
    <xf numFmtId="0" fontId="1" fillId="0" borderId="2" xfId="9" applyFont="1" applyFill="1" applyBorder="1" applyAlignment="1" applyProtection="1">
      <protection locked="0"/>
    </xf>
    <xf numFmtId="0" fontId="1" fillId="0" borderId="2" xfId="9" applyFont="1" applyBorder="1" applyAlignment="1" applyProtection="1"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43" fontId="8" fillId="0" borderId="2" xfId="2" applyFont="1" applyFill="1" applyBorder="1" applyAlignment="1">
      <alignment horizontal="center"/>
    </xf>
    <xf numFmtId="43" fontId="1" fillId="0" borderId="7" xfId="5" applyFont="1" applyFill="1" applyBorder="1"/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3" fontId="6" fillId="0" borderId="0" xfId="1" applyNumberFormat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2" xfId="1" applyBorder="1"/>
    <xf numFmtId="43" fontId="10" fillId="0" borderId="0" xfId="1" applyNumberFormat="1" applyFont="1"/>
    <xf numFmtId="0" fontId="10" fillId="0" borderId="0" xfId="1" applyFont="1"/>
    <xf numFmtId="0" fontId="11" fillId="0" borderId="2" xfId="1" applyFont="1" applyBorder="1" applyAlignment="1">
      <alignment horizontal="left" wrapText="1"/>
    </xf>
    <xf numFmtId="0" fontId="1" fillId="0" borderId="2" xfId="14" applyBorder="1"/>
    <xf numFmtId="0" fontId="11" fillId="0" borderId="2" xfId="1" applyFont="1" applyBorder="1"/>
    <xf numFmtId="43" fontId="3" fillId="0" borderId="0" xfId="1" applyNumberFormat="1" applyFont="1"/>
    <xf numFmtId="43" fontId="6" fillId="2" borderId="2" xfId="5" applyFont="1" applyFill="1" applyBorder="1"/>
    <xf numFmtId="43" fontId="5" fillId="2" borderId="2" xfId="5" applyFont="1" applyFill="1" applyBorder="1"/>
    <xf numFmtId="0" fontId="1" fillId="0" borderId="2" xfId="14" applyBorder="1" applyAlignment="1">
      <alignment horizontal="left" wrapText="1"/>
    </xf>
    <xf numFmtId="0" fontId="1" fillId="0" borderId="9" xfId="14" applyBorder="1" applyAlignment="1" applyProtection="1">
      <alignment vertical="center"/>
      <protection locked="0"/>
    </xf>
    <xf numFmtId="43" fontId="1" fillId="0" borderId="2" xfId="1" applyNumberFormat="1" applyBorder="1"/>
    <xf numFmtId="43" fontId="11" fillId="0" borderId="2" xfId="1" applyNumberFormat="1" applyFont="1" applyBorder="1"/>
    <xf numFmtId="43" fontId="8" fillId="0" borderId="2" xfId="1" applyNumberFormat="1" applyFont="1" applyBorder="1"/>
    <xf numFmtId="0" fontId="1" fillId="0" borderId="2" xfId="14" applyBorder="1" applyAlignment="1">
      <alignment wrapText="1"/>
    </xf>
    <xf numFmtId="0" fontId="1" fillId="0" borderId="2" xfId="14" applyBorder="1" applyAlignment="1" applyProtection="1">
      <alignment vertical="center"/>
      <protection locked="0"/>
    </xf>
    <xf numFmtId="0" fontId="1" fillId="0" borderId="6" xfId="1" applyBorder="1" applyAlignment="1">
      <alignment horizontal="center"/>
    </xf>
    <xf numFmtId="0" fontId="3" fillId="0" borderId="6" xfId="1" applyFont="1" applyBorder="1"/>
    <xf numFmtId="43" fontId="1" fillId="0" borderId="6" xfId="5" applyFont="1" applyFill="1" applyBorder="1"/>
    <xf numFmtId="43" fontId="1" fillId="0" borderId="1" xfId="5" applyFont="1" applyFill="1" applyBorder="1"/>
    <xf numFmtId="43" fontId="3" fillId="0" borderId="6" xfId="1" applyNumberFormat="1" applyFont="1" applyBorder="1"/>
    <xf numFmtId="0" fontId="11" fillId="0" borderId="2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43" fontId="6" fillId="0" borderId="0" xfId="1" applyNumberFormat="1" applyFont="1"/>
    <xf numFmtId="43" fontId="6" fillId="0" borderId="0" xfId="5" applyFont="1" applyFill="1" applyBorder="1"/>
    <xf numFmtId="43" fontId="3" fillId="0" borderId="0" xfId="5" applyFont="1" applyFill="1" applyBorder="1"/>
    <xf numFmtId="0" fontId="10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64" fontId="8" fillId="2" borderId="2" xfId="5" applyNumberFormat="1" applyFont="1" applyFill="1" applyBorder="1"/>
    <xf numFmtId="43" fontId="13" fillId="2" borderId="2" xfId="5" applyFont="1" applyFill="1" applyBorder="1"/>
    <xf numFmtId="0" fontId="1" fillId="0" borderId="7" xfId="1" applyBorder="1" applyAlignment="1">
      <alignment horizontal="center"/>
    </xf>
    <xf numFmtId="0" fontId="1" fillId="0" borderId="7" xfId="14" applyBorder="1"/>
    <xf numFmtId="0" fontId="1" fillId="0" borderId="14" xfId="14" applyBorder="1" applyAlignment="1" applyProtection="1">
      <alignment vertical="center"/>
      <protection locked="0"/>
    </xf>
    <xf numFmtId="43" fontId="1" fillId="0" borderId="2" xfId="5" applyFont="1" applyBorder="1" applyAlignment="1">
      <alignment horizontal="right"/>
    </xf>
    <xf numFmtId="0" fontId="6" fillId="0" borderId="7" xfId="1" applyFont="1" applyBorder="1" applyAlignment="1">
      <alignment horizontal="center" vertical="center" wrapText="1"/>
    </xf>
    <xf numFmtId="43" fontId="8" fillId="0" borderId="2" xfId="5" applyFont="1" applyFill="1" applyBorder="1"/>
    <xf numFmtId="43" fontId="10" fillId="0" borderId="2" xfId="5" applyFont="1" applyFill="1" applyBorder="1"/>
    <xf numFmtId="0" fontId="1" fillId="0" borderId="9" xfId="14" applyBorder="1" applyProtection="1">
      <protection locked="0"/>
    </xf>
    <xf numFmtId="0" fontId="1" fillId="0" borderId="2" xfId="1" applyBorder="1" applyAlignment="1">
      <alignment horizontal="left" vertical="center" wrapText="1"/>
    </xf>
    <xf numFmtId="43" fontId="8" fillId="2" borderId="2" xfId="5" applyFont="1" applyFill="1" applyBorder="1"/>
    <xf numFmtId="43" fontId="10" fillId="2" borderId="2" xfId="5" applyFont="1" applyFill="1" applyBorder="1"/>
    <xf numFmtId="43" fontId="3" fillId="2" borderId="2" xfId="5" applyFont="1" applyFill="1" applyBorder="1"/>
    <xf numFmtId="0" fontId="1" fillId="0" borderId="2" xfId="14" applyBorder="1" applyProtection="1">
      <protection locked="0"/>
    </xf>
    <xf numFmtId="43" fontId="6" fillId="2" borderId="2" xfId="5" applyFont="1" applyFill="1" applyBorder="1" applyAlignment="1">
      <alignment horizontal="center"/>
    </xf>
    <xf numFmtId="43" fontId="5" fillId="2" borderId="2" xfId="5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43" fontId="6" fillId="0" borderId="0" xfId="1" applyNumberFormat="1" applyFont="1" applyAlignment="1">
      <alignment horizontal="center"/>
    </xf>
    <xf numFmtId="43" fontId="6" fillId="0" borderId="0" xfId="5" applyFont="1" applyFill="1" applyBorder="1" applyAlignment="1">
      <alignment horizontal="center"/>
    </xf>
    <xf numFmtId="43" fontId="5" fillId="0" borderId="0" xfId="5" applyFont="1" applyFill="1" applyBorder="1" applyAlignment="1">
      <alignment horizontal="center"/>
    </xf>
    <xf numFmtId="0" fontId="8" fillId="0" borderId="2" xfId="1" applyFont="1" applyBorder="1"/>
    <xf numFmtId="164" fontId="6" fillId="2" borderId="2" xfId="5" applyNumberFormat="1" applyFont="1" applyFill="1" applyBorder="1"/>
    <xf numFmtId="0" fontId="6" fillId="0" borderId="7" xfId="1" applyFont="1" applyBorder="1" applyAlignment="1">
      <alignment horizontal="center" vertical="center"/>
    </xf>
    <xf numFmtId="0" fontId="11" fillId="0" borderId="2" xfId="14" applyFont="1" applyBorder="1"/>
    <xf numFmtId="0" fontId="11" fillId="0" borderId="7" xfId="1" applyFont="1" applyBorder="1"/>
    <xf numFmtId="0" fontId="1" fillId="0" borderId="7" xfId="1" applyBorder="1"/>
    <xf numFmtId="0" fontId="1" fillId="0" borderId="0" xfId="1" applyAlignment="1">
      <alignment horizontal="center"/>
    </xf>
    <xf numFmtId="0" fontId="11" fillId="0" borderId="0" xfId="1" applyFont="1"/>
    <xf numFmtId="43" fontId="1" fillId="0" borderId="0" xfId="5" applyFont="1" applyBorder="1"/>
    <xf numFmtId="0" fontId="4" fillId="0" borderId="0" xfId="1" applyFont="1"/>
    <xf numFmtId="0" fontId="10" fillId="0" borderId="0" xfId="1" applyFont="1" applyAlignment="1">
      <alignment vertical="center" wrapText="1"/>
    </xf>
    <xf numFmtId="43" fontId="8" fillId="0" borderId="5" xfId="5" applyFont="1" applyFill="1" applyBorder="1"/>
    <xf numFmtId="0" fontId="1" fillId="0" borderId="2" xfId="1" applyBorder="1" applyAlignment="1">
      <alignment wrapText="1"/>
    </xf>
    <xf numFmtId="43" fontId="1" fillId="0" borderId="7" xfId="1" applyNumberFormat="1" applyBorder="1"/>
    <xf numFmtId="43" fontId="1" fillId="0" borderId="7" xfId="5" applyFont="1" applyBorder="1"/>
    <xf numFmtId="43" fontId="1" fillId="0" borderId="7" xfId="5" applyFont="1" applyFill="1" applyBorder="1" applyAlignment="1">
      <alignment horizontal="center"/>
    </xf>
    <xf numFmtId="0" fontId="11" fillId="0" borderId="7" xfId="1" applyFont="1" applyBorder="1" applyAlignment="1">
      <alignment wrapText="1"/>
    </xf>
    <xf numFmtId="43" fontId="11" fillId="0" borderId="7" xfId="1" applyNumberFormat="1" applyFont="1" applyBorder="1"/>
    <xf numFmtId="43" fontId="1" fillId="2" borderId="2" xfId="5" applyFont="1" applyFill="1" applyBorder="1"/>
    <xf numFmtId="16" fontId="1" fillId="2" borderId="2" xfId="1" applyNumberFormat="1" applyFill="1" applyBorder="1"/>
    <xf numFmtId="0" fontId="6" fillId="0" borderId="0" xfId="1" applyFont="1"/>
    <xf numFmtId="43" fontId="1" fillId="0" borderId="0" xfId="5" applyFill="1" applyBorder="1"/>
    <xf numFmtId="0" fontId="4" fillId="0" borderId="8" xfId="1" applyFont="1" applyBorder="1"/>
    <xf numFmtId="0" fontId="6" fillId="0" borderId="8" xfId="1" applyFont="1" applyBorder="1"/>
    <xf numFmtId="43" fontId="8" fillId="0" borderId="8" xfId="5" applyFont="1" applyFill="1" applyBorder="1"/>
    <xf numFmtId="43" fontId="8" fillId="0" borderId="0" xfId="5" applyFont="1" applyFill="1" applyBorder="1"/>
    <xf numFmtId="43" fontId="6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8" fontId="1" fillId="0" borderId="0" xfId="1" applyNumberFormat="1"/>
    <xf numFmtId="0" fontId="10" fillId="0" borderId="7" xfId="1" applyFont="1" applyBorder="1" applyAlignment="1">
      <alignment horizontal="center" vertical="center" wrapText="1"/>
    </xf>
    <xf numFmtId="43" fontId="6" fillId="0" borderId="0" xfId="1" applyNumberFormat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43" fontId="6" fillId="0" borderId="0" xfId="1" applyNumberFormat="1" applyFont="1" applyAlignment="1">
      <alignment horizontal="center"/>
    </xf>
    <xf numFmtId="0" fontId="1" fillId="5" borderId="2" xfId="1" applyFill="1" applyBorder="1" applyAlignment="1">
      <alignment horizontal="center"/>
    </xf>
    <xf numFmtId="0" fontId="8" fillId="5" borderId="2" xfId="1" applyFont="1" applyFill="1" applyBorder="1"/>
    <xf numFmtId="0" fontId="3" fillId="5" borderId="2" xfId="1" applyFont="1" applyFill="1" applyBorder="1" applyAlignment="1">
      <alignment horizontal="left" wrapText="1"/>
    </xf>
    <xf numFmtId="0" fontId="1" fillId="5" borderId="2" xfId="1" applyFill="1" applyBorder="1"/>
    <xf numFmtId="43" fontId="6" fillId="5" borderId="2" xfId="5" applyFont="1" applyFill="1" applyBorder="1"/>
    <xf numFmtId="43" fontId="1" fillId="5" borderId="2" xfId="5" applyFont="1" applyFill="1" applyBorder="1"/>
    <xf numFmtId="43" fontId="3" fillId="5" borderId="2" xfId="1" applyNumberFormat="1" applyFont="1" applyFill="1" applyBorder="1"/>
    <xf numFmtId="43" fontId="3" fillId="5" borderId="0" xfId="1" applyNumberFormat="1" applyFont="1" applyFill="1"/>
    <xf numFmtId="0" fontId="0" fillId="5" borderId="0" xfId="0" applyFill="1"/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43" fontId="10" fillId="0" borderId="7" xfId="2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43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43" fontId="10" fillId="0" borderId="11" xfId="2" applyFont="1" applyFill="1" applyBorder="1" applyAlignment="1">
      <alignment horizontal="center" vertical="center" wrapText="1"/>
    </xf>
    <xf numFmtId="43" fontId="10" fillId="0" borderId="13" xfId="2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3" fontId="10" fillId="0" borderId="6" xfId="2" applyFont="1" applyFill="1" applyBorder="1" applyAlignment="1">
      <alignment horizontal="center" vertical="center" wrapText="1"/>
    </xf>
    <xf numFmtId="43" fontId="10" fillId="0" borderId="3" xfId="2" applyFont="1" applyFill="1" applyBorder="1" applyAlignment="1">
      <alignment horizontal="center"/>
    </xf>
    <xf numFmtId="43" fontId="10" fillId="0" borderId="4" xfId="2" applyFont="1" applyFill="1" applyBorder="1" applyAlignment="1">
      <alignment horizontal="center"/>
    </xf>
    <xf numFmtId="43" fontId="10" fillId="0" borderId="5" xfId="2" applyFont="1" applyFill="1" applyBorder="1" applyAlignment="1">
      <alignment horizontal="center"/>
    </xf>
    <xf numFmtId="43" fontId="6" fillId="0" borderId="1" xfId="2" applyFont="1" applyFill="1" applyBorder="1" applyAlignment="1">
      <alignment horizontal="center" vertical="center" wrapText="1"/>
    </xf>
    <xf numFmtId="43" fontId="6" fillId="0" borderId="7" xfId="2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/>
    </xf>
    <xf numFmtId="43" fontId="6" fillId="0" borderId="7" xfId="2" applyFont="1" applyFill="1" applyBorder="1" applyAlignment="1">
      <alignment horizontal="center" vertical="center"/>
    </xf>
    <xf numFmtId="43" fontId="6" fillId="0" borderId="0" xfId="1" applyNumberFormat="1" applyFont="1" applyFill="1" applyBorder="1" applyAlignment="1">
      <alignment horizontal="center"/>
    </xf>
    <xf numFmtId="0" fontId="14" fillId="0" borderId="0" xfId="1" applyFont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43" fontId="6" fillId="0" borderId="15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wrapText="1"/>
    </xf>
    <xf numFmtId="43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3" fontId="10" fillId="0" borderId="1" xfId="5" applyFont="1" applyFill="1" applyBorder="1" applyAlignment="1">
      <alignment horizontal="center" vertical="center" wrapText="1"/>
    </xf>
    <xf numFmtId="43" fontId="10" fillId="0" borderId="7" xfId="5" applyFont="1" applyFill="1" applyBorder="1" applyAlignment="1">
      <alignment horizontal="center" vertical="center" wrapText="1"/>
    </xf>
    <xf numFmtId="43" fontId="6" fillId="0" borderId="1" xfId="5" applyFont="1" applyFill="1" applyBorder="1" applyAlignment="1">
      <alignment horizontal="center" vertical="center"/>
    </xf>
    <xf numFmtId="43" fontId="6" fillId="0" borderId="7" xfId="5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3" fontId="10" fillId="0" borderId="6" xfId="5" applyFont="1" applyFill="1" applyBorder="1" applyAlignment="1">
      <alignment horizontal="center" vertical="center" wrapText="1"/>
    </xf>
    <xf numFmtId="43" fontId="10" fillId="0" borderId="3" xfId="5" applyFont="1" applyFill="1" applyBorder="1" applyAlignment="1">
      <alignment horizontal="center"/>
    </xf>
    <xf numFmtId="43" fontId="10" fillId="0" borderId="4" xfId="5" applyFont="1" applyFill="1" applyBorder="1" applyAlignment="1">
      <alignment horizontal="center"/>
    </xf>
    <xf numFmtId="43" fontId="10" fillId="0" borderId="5" xfId="5" applyFont="1" applyFill="1" applyBorder="1" applyAlignment="1">
      <alignment horizontal="center"/>
    </xf>
    <xf numFmtId="0" fontId="10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43" fontId="6" fillId="0" borderId="1" xfId="5" applyFont="1" applyFill="1" applyBorder="1" applyAlignment="1">
      <alignment horizontal="center" vertical="center" wrapText="1"/>
    </xf>
    <xf numFmtId="43" fontId="6" fillId="0" borderId="7" xfId="5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43" fontId="10" fillId="0" borderId="11" xfId="5" applyFont="1" applyFill="1" applyBorder="1" applyAlignment="1">
      <alignment horizontal="center" vertical="center" wrapText="1"/>
    </xf>
    <xf numFmtId="43" fontId="10" fillId="0" borderId="13" xfId="5" applyFont="1" applyFill="1" applyBorder="1" applyAlignment="1">
      <alignment horizontal="center" vertical="center" wrapText="1"/>
    </xf>
    <xf numFmtId="43" fontId="10" fillId="0" borderId="2" xfId="5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</cellXfs>
  <cellStyles count="16">
    <cellStyle name="Euro" xfId="3" xr:uid="{00000000-0005-0000-0000-000000000000}"/>
    <cellStyle name="Euro 2" xfId="8" xr:uid="{00000000-0005-0000-0000-000001000000}"/>
    <cellStyle name="Euro 2 2" xfId="13" xr:uid="{00000000-0005-0000-0000-000002000000}"/>
    <cellStyle name="Euro 3" xfId="6" xr:uid="{00000000-0005-0000-0000-000003000000}"/>
    <cellStyle name="Millares [0] 2" xfId="10" xr:uid="{00000000-0005-0000-0000-000004000000}"/>
    <cellStyle name="Millares [0] 2 2" xfId="15" xr:uid="{00000000-0005-0000-0000-000005000000}"/>
    <cellStyle name="Millares 2" xfId="4" xr:uid="{00000000-0005-0000-0000-000006000000}"/>
    <cellStyle name="Millares 2 2" xfId="11" xr:uid="{00000000-0005-0000-0000-000007000000}"/>
    <cellStyle name="Millares 3" xfId="2" xr:uid="{00000000-0005-0000-0000-000008000000}"/>
    <cellStyle name="Millares 3 2" xfId="5" xr:uid="{00000000-0005-0000-0000-000009000000}"/>
    <cellStyle name="Normal" xfId="0" builtinId="0"/>
    <cellStyle name="Normal 2" xfId="1" xr:uid="{00000000-0005-0000-0000-00000B000000}"/>
    <cellStyle name="Normal 2 2" xfId="9" xr:uid="{00000000-0005-0000-0000-00000C000000}"/>
    <cellStyle name="Normal 2 2 2" xfId="14" xr:uid="{00000000-0005-0000-0000-00000D000000}"/>
    <cellStyle name="Normal 3" xfId="7" xr:uid="{00000000-0005-0000-0000-00000E000000}"/>
    <cellStyle name="Normal 3 2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115057</xdr:rowOff>
    </xdr:from>
    <xdr:to>
      <xdr:col>3</xdr:col>
      <xdr:colOff>419100</xdr:colOff>
      <xdr:row>5</xdr:row>
      <xdr:rowOff>855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15057"/>
          <a:ext cx="1514475" cy="91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27910</xdr:colOff>
      <xdr:row>50</xdr:row>
      <xdr:rowOff>77529</xdr:rowOff>
    </xdr:from>
    <xdr:to>
      <xdr:col>3</xdr:col>
      <xdr:colOff>321191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102" y="20013576"/>
          <a:ext cx="1511595" cy="1109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319855</xdr:colOff>
      <xdr:row>132</xdr:row>
      <xdr:rowOff>168377</xdr:rowOff>
    </xdr:from>
    <xdr:to>
      <xdr:col>4</xdr:col>
      <xdr:colOff>55377</xdr:colOff>
      <xdr:row>136</xdr:row>
      <xdr:rowOff>149330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855" y="48468987"/>
          <a:ext cx="1784505" cy="778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96906</xdr:colOff>
      <xdr:row>101</xdr:row>
      <xdr:rowOff>93304</xdr:rowOff>
    </xdr:from>
    <xdr:to>
      <xdr:col>3</xdr:col>
      <xdr:colOff>498401</xdr:colOff>
      <xdr:row>104</xdr:row>
      <xdr:rowOff>142875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098" y="37451240"/>
          <a:ext cx="1619809" cy="74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80</xdr:row>
      <xdr:rowOff>199083</xdr:rowOff>
    </xdr:from>
    <xdr:to>
      <xdr:col>3</xdr:col>
      <xdr:colOff>443023</xdr:colOff>
      <xdr:row>83</xdr:row>
      <xdr:rowOff>175024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9892717"/>
          <a:ext cx="1725354" cy="89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33227</xdr:colOff>
      <xdr:row>32</xdr:row>
      <xdr:rowOff>78920</xdr:rowOff>
    </xdr:from>
    <xdr:to>
      <xdr:col>3</xdr:col>
      <xdr:colOff>354418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419" y="11575373"/>
          <a:ext cx="1539505" cy="1016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172</xdr:row>
      <xdr:rowOff>111125</xdr:rowOff>
    </xdr:from>
    <xdr:to>
      <xdr:col>4</xdr:col>
      <xdr:colOff>155059</xdr:colOff>
      <xdr:row>176</xdr:row>
      <xdr:rowOff>142874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6" y="59864625"/>
          <a:ext cx="1837808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5</xdr:col>
      <xdr:colOff>657225</xdr:colOff>
      <xdr:row>4</xdr:row>
      <xdr:rowOff>151643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142875</xdr:rowOff>
    </xdr:from>
    <xdr:to>
      <xdr:col>5</xdr:col>
      <xdr:colOff>762000</xdr:colOff>
      <xdr:row>34</xdr:row>
      <xdr:rowOff>227843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1096625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80</xdr:row>
      <xdr:rowOff>0</xdr:rowOff>
    </xdr:from>
    <xdr:to>
      <xdr:col>5</xdr:col>
      <xdr:colOff>866775</xdr:colOff>
      <xdr:row>83</xdr:row>
      <xdr:rowOff>56393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31184850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1149350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221575"/>
          <a:ext cx="3016250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149225</xdr:colOff>
      <xdr:row>101</xdr:row>
      <xdr:rowOff>117475</xdr:rowOff>
    </xdr:from>
    <xdr:to>
      <xdr:col>5</xdr:col>
      <xdr:colOff>806450</xdr:colOff>
      <xdr:row>104</xdr:row>
      <xdr:rowOff>107193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650" y="39150925"/>
          <a:ext cx="1819275" cy="989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133</xdr:row>
      <xdr:rowOff>47625</xdr:rowOff>
    </xdr:from>
    <xdr:to>
      <xdr:col>5</xdr:col>
      <xdr:colOff>657225</xdr:colOff>
      <xdr:row>135</xdr:row>
      <xdr:rowOff>192918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1406425"/>
          <a:ext cx="1819275" cy="6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171</xdr:row>
      <xdr:rowOff>171450</xdr:rowOff>
    </xdr:from>
    <xdr:to>
      <xdr:col>5</xdr:col>
      <xdr:colOff>838200</xdr:colOff>
      <xdr:row>174</xdr:row>
      <xdr:rowOff>88143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63379350"/>
          <a:ext cx="2381250" cy="564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5</xdr:col>
      <xdr:colOff>1085850</xdr:colOff>
      <xdr:row>4</xdr:row>
      <xdr:rowOff>113543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2809875" cy="875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142875</xdr:rowOff>
    </xdr:from>
    <xdr:to>
      <xdr:col>5</xdr:col>
      <xdr:colOff>1323975</xdr:colOff>
      <xdr:row>34</xdr:row>
      <xdr:rowOff>227843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1268075"/>
          <a:ext cx="2381250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80</xdr:row>
      <xdr:rowOff>28575</xdr:rowOff>
    </xdr:from>
    <xdr:to>
      <xdr:col>5</xdr:col>
      <xdr:colOff>1095375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1384875"/>
          <a:ext cx="2838450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1095375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221575"/>
          <a:ext cx="296227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44450</xdr:colOff>
      <xdr:row>101</xdr:row>
      <xdr:rowOff>203200</xdr:rowOff>
    </xdr:from>
    <xdr:to>
      <xdr:col>5</xdr:col>
      <xdr:colOff>885825</xdr:colOff>
      <xdr:row>104</xdr:row>
      <xdr:rowOff>78618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0" y="39255700"/>
          <a:ext cx="2689225" cy="56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133</xdr:row>
      <xdr:rowOff>47625</xdr:rowOff>
    </xdr:from>
    <xdr:to>
      <xdr:col>5</xdr:col>
      <xdr:colOff>1019176</xdr:colOff>
      <xdr:row>135</xdr:row>
      <xdr:rowOff>154818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51044475"/>
          <a:ext cx="2743200" cy="526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171</xdr:row>
      <xdr:rowOff>180975</xdr:rowOff>
    </xdr:from>
    <xdr:to>
      <xdr:col>5</xdr:col>
      <xdr:colOff>1028700</xdr:colOff>
      <xdr:row>174</xdr:row>
      <xdr:rowOff>21468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63893700"/>
          <a:ext cx="2867025" cy="4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5</xdr:col>
      <xdr:colOff>942975</xdr:colOff>
      <xdr:row>4</xdr:row>
      <xdr:rowOff>189743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52400"/>
          <a:ext cx="2838450" cy="837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1019175</xdr:colOff>
      <xdr:row>34</xdr:row>
      <xdr:rowOff>237368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296400"/>
          <a:ext cx="294322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80</xdr:row>
      <xdr:rowOff>28575</xdr:rowOff>
    </xdr:from>
    <xdr:to>
      <xdr:col>5</xdr:col>
      <xdr:colOff>1047750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9403675"/>
          <a:ext cx="279082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1038225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240375"/>
          <a:ext cx="290512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44450</xdr:colOff>
      <xdr:row>101</xdr:row>
      <xdr:rowOff>114299</xdr:rowOff>
    </xdr:from>
    <xdr:to>
      <xdr:col>5</xdr:col>
      <xdr:colOff>923925</xdr:colOff>
      <xdr:row>104</xdr:row>
      <xdr:rowOff>161924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0" y="36194999"/>
          <a:ext cx="2727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133</xdr:row>
      <xdr:rowOff>9526</xdr:rowOff>
    </xdr:from>
    <xdr:to>
      <xdr:col>5</xdr:col>
      <xdr:colOff>628650</xdr:colOff>
      <xdr:row>136</xdr:row>
      <xdr:rowOff>164344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51625501"/>
          <a:ext cx="2466974" cy="802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171</xdr:row>
      <xdr:rowOff>180975</xdr:rowOff>
    </xdr:from>
    <xdr:to>
      <xdr:col>5</xdr:col>
      <xdr:colOff>1123950</xdr:colOff>
      <xdr:row>175</xdr:row>
      <xdr:rowOff>133350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0234850"/>
          <a:ext cx="2962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5</xdr:col>
      <xdr:colOff>1009650</xdr:colOff>
      <xdr:row>4</xdr:row>
      <xdr:rowOff>151643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52400"/>
          <a:ext cx="2905125" cy="79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1038225</xdr:colOff>
      <xdr:row>34</xdr:row>
      <xdr:rowOff>237368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915525"/>
          <a:ext cx="2962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80</xdr:row>
      <xdr:rowOff>28575</xdr:rowOff>
    </xdr:from>
    <xdr:to>
      <xdr:col>5</xdr:col>
      <xdr:colOff>1047750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30022800"/>
          <a:ext cx="279082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1019175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859500"/>
          <a:ext cx="288607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44450</xdr:colOff>
      <xdr:row>101</xdr:row>
      <xdr:rowOff>114299</xdr:rowOff>
    </xdr:from>
    <xdr:to>
      <xdr:col>5</xdr:col>
      <xdr:colOff>1047750</xdr:colOff>
      <xdr:row>104</xdr:row>
      <xdr:rowOff>47624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0" y="36814124"/>
          <a:ext cx="2851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190501</xdr:colOff>
      <xdr:row>132</xdr:row>
      <xdr:rowOff>152401</xdr:rowOff>
    </xdr:from>
    <xdr:to>
      <xdr:col>5</xdr:col>
      <xdr:colOff>1200150</xdr:colOff>
      <xdr:row>136</xdr:row>
      <xdr:rowOff>40519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50701576"/>
          <a:ext cx="3086099" cy="726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152400</xdr:rowOff>
    </xdr:from>
    <xdr:to>
      <xdr:col>5</xdr:col>
      <xdr:colOff>1152526</xdr:colOff>
      <xdr:row>4</xdr:row>
      <xdr:rowOff>151643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52400"/>
          <a:ext cx="3048000" cy="79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1095375</xdr:colOff>
      <xdr:row>34</xdr:row>
      <xdr:rowOff>237368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915525"/>
          <a:ext cx="301942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80</xdr:row>
      <xdr:rowOff>28575</xdr:rowOff>
    </xdr:from>
    <xdr:to>
      <xdr:col>5</xdr:col>
      <xdr:colOff>1123950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30022800"/>
          <a:ext cx="2867024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1028700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859500"/>
          <a:ext cx="2895600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44450</xdr:colOff>
      <xdr:row>101</xdr:row>
      <xdr:rowOff>114299</xdr:rowOff>
    </xdr:from>
    <xdr:to>
      <xdr:col>5</xdr:col>
      <xdr:colOff>1123950</xdr:colOff>
      <xdr:row>104</xdr:row>
      <xdr:rowOff>47624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0" y="36814124"/>
          <a:ext cx="2927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133</xdr:row>
      <xdr:rowOff>9526</xdr:rowOff>
    </xdr:from>
    <xdr:to>
      <xdr:col>5</xdr:col>
      <xdr:colOff>923925</xdr:colOff>
      <xdr:row>136</xdr:row>
      <xdr:rowOff>88144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43062526"/>
          <a:ext cx="2762249" cy="726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171</xdr:row>
      <xdr:rowOff>180975</xdr:rowOff>
    </xdr:from>
    <xdr:to>
      <xdr:col>5</xdr:col>
      <xdr:colOff>1162050</xdr:colOff>
      <xdr:row>175</xdr:row>
      <xdr:rowOff>57150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0853975"/>
          <a:ext cx="3000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152400</xdr:rowOff>
    </xdr:from>
    <xdr:to>
      <xdr:col>5</xdr:col>
      <xdr:colOff>685800</xdr:colOff>
      <xdr:row>4</xdr:row>
      <xdr:rowOff>200025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52400"/>
          <a:ext cx="258127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933450</xdr:colOff>
      <xdr:row>34</xdr:row>
      <xdr:rowOff>237368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915525"/>
          <a:ext cx="2857500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80</xdr:row>
      <xdr:rowOff>28575</xdr:rowOff>
    </xdr:from>
    <xdr:to>
      <xdr:col>5</xdr:col>
      <xdr:colOff>876300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30022800"/>
          <a:ext cx="2619374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981075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859500"/>
          <a:ext cx="284797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44450</xdr:colOff>
      <xdr:row>101</xdr:row>
      <xdr:rowOff>114299</xdr:rowOff>
    </xdr:from>
    <xdr:to>
      <xdr:col>5</xdr:col>
      <xdr:colOff>657225</xdr:colOff>
      <xdr:row>104</xdr:row>
      <xdr:rowOff>123825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0" y="36814124"/>
          <a:ext cx="2460625" cy="69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133</xdr:row>
      <xdr:rowOff>9526</xdr:rowOff>
    </xdr:from>
    <xdr:to>
      <xdr:col>5</xdr:col>
      <xdr:colOff>561975</xdr:colOff>
      <xdr:row>136</xdr:row>
      <xdr:rowOff>11944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43062526"/>
          <a:ext cx="2400299" cy="650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</xdr:colOff>
      <xdr:row>171</xdr:row>
      <xdr:rowOff>180975</xdr:rowOff>
    </xdr:from>
    <xdr:to>
      <xdr:col>5</xdr:col>
      <xdr:colOff>1000126</xdr:colOff>
      <xdr:row>175</xdr:row>
      <xdr:rowOff>95250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50853975"/>
          <a:ext cx="2838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114299</xdr:rowOff>
    </xdr:from>
    <xdr:to>
      <xdr:col>5</xdr:col>
      <xdr:colOff>866775</xdr:colOff>
      <xdr:row>5</xdr:row>
      <xdr:rowOff>28574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114299"/>
          <a:ext cx="2905124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1038225</xdr:colOff>
      <xdr:row>34</xdr:row>
      <xdr:rowOff>419100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1896725"/>
          <a:ext cx="29622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104777</xdr:colOff>
      <xdr:row>80</xdr:row>
      <xdr:rowOff>28575</xdr:rowOff>
    </xdr:from>
    <xdr:to>
      <xdr:col>5</xdr:col>
      <xdr:colOff>1085851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7" y="32004000"/>
          <a:ext cx="2828924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971550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840700"/>
          <a:ext cx="2838450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44451</xdr:colOff>
      <xdr:row>101</xdr:row>
      <xdr:rowOff>114299</xdr:rowOff>
    </xdr:from>
    <xdr:to>
      <xdr:col>5</xdr:col>
      <xdr:colOff>933451</xdr:colOff>
      <xdr:row>104</xdr:row>
      <xdr:rowOff>219075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1" y="39785924"/>
          <a:ext cx="273685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133</xdr:row>
      <xdr:rowOff>9526</xdr:rowOff>
    </xdr:from>
    <xdr:to>
      <xdr:col>5</xdr:col>
      <xdr:colOff>781051</xdr:colOff>
      <xdr:row>135</xdr:row>
      <xdr:rowOff>164344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51625501"/>
          <a:ext cx="2619374" cy="5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170</xdr:row>
      <xdr:rowOff>95251</xdr:rowOff>
    </xdr:from>
    <xdr:to>
      <xdr:col>5</xdr:col>
      <xdr:colOff>914401</xdr:colOff>
      <xdr:row>175</xdr:row>
      <xdr:rowOff>19051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63903226"/>
          <a:ext cx="2752724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114299</xdr:rowOff>
    </xdr:from>
    <xdr:to>
      <xdr:col>5</xdr:col>
      <xdr:colOff>1000125</xdr:colOff>
      <xdr:row>4</xdr:row>
      <xdr:rowOff>180974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114299"/>
          <a:ext cx="283844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5</xdr:col>
      <xdr:colOff>1009650</xdr:colOff>
      <xdr:row>34</xdr:row>
      <xdr:rowOff>419100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0753725"/>
          <a:ext cx="2933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104777</xdr:colOff>
      <xdr:row>80</xdr:row>
      <xdr:rowOff>28575</xdr:rowOff>
    </xdr:from>
    <xdr:to>
      <xdr:col>5</xdr:col>
      <xdr:colOff>1114425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7" y="30861000"/>
          <a:ext cx="2857498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1114425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9697700"/>
          <a:ext cx="298132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44451</xdr:colOff>
      <xdr:row>101</xdr:row>
      <xdr:rowOff>114299</xdr:rowOff>
    </xdr:from>
    <xdr:to>
      <xdr:col>5</xdr:col>
      <xdr:colOff>1009650</xdr:colOff>
      <xdr:row>104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1" y="38642924"/>
          <a:ext cx="2813049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133</xdr:row>
      <xdr:rowOff>9525</xdr:rowOff>
    </xdr:from>
    <xdr:to>
      <xdr:col>5</xdr:col>
      <xdr:colOff>847725</xdr:colOff>
      <xdr:row>136</xdr:row>
      <xdr:rowOff>9524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50482500"/>
          <a:ext cx="2686048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170</xdr:row>
      <xdr:rowOff>95251</xdr:rowOff>
    </xdr:from>
    <xdr:to>
      <xdr:col>5</xdr:col>
      <xdr:colOff>904875</xdr:colOff>
      <xdr:row>174</xdr:row>
      <xdr:rowOff>133351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62817376"/>
          <a:ext cx="2743198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114299</xdr:rowOff>
    </xdr:from>
    <xdr:to>
      <xdr:col>5</xdr:col>
      <xdr:colOff>314324</xdr:colOff>
      <xdr:row>5</xdr:row>
      <xdr:rowOff>9525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14299"/>
          <a:ext cx="2152649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31</xdr:row>
      <xdr:rowOff>238125</xdr:rowOff>
    </xdr:from>
    <xdr:to>
      <xdr:col>5</xdr:col>
      <xdr:colOff>933450</xdr:colOff>
      <xdr:row>35</xdr:row>
      <xdr:rowOff>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1982450"/>
          <a:ext cx="2743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104777</xdr:colOff>
      <xdr:row>80</xdr:row>
      <xdr:rowOff>28575</xdr:rowOff>
    </xdr:from>
    <xdr:to>
      <xdr:col>5</xdr:col>
      <xdr:colOff>914400</xdr:colOff>
      <xdr:row>83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7" y="29337000"/>
          <a:ext cx="2657473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51</xdr:row>
      <xdr:rowOff>171450</xdr:rowOff>
    </xdr:from>
    <xdr:to>
      <xdr:col>5</xdr:col>
      <xdr:colOff>638175</xdr:colOff>
      <xdr:row>53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73700"/>
          <a:ext cx="2505075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44452</xdr:colOff>
      <xdr:row>101</xdr:row>
      <xdr:rowOff>114299</xdr:rowOff>
    </xdr:from>
    <xdr:to>
      <xdr:col>5</xdr:col>
      <xdr:colOff>581026</xdr:colOff>
      <xdr:row>104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2" y="36128324"/>
          <a:ext cx="2384424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133</xdr:row>
      <xdr:rowOff>9525</xdr:rowOff>
    </xdr:from>
    <xdr:to>
      <xdr:col>5</xdr:col>
      <xdr:colOff>466726</xdr:colOff>
      <xdr:row>136</xdr:row>
      <xdr:rowOff>152400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8" y="42376725"/>
          <a:ext cx="230504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170</xdr:row>
      <xdr:rowOff>95251</xdr:rowOff>
    </xdr:from>
    <xdr:to>
      <xdr:col>5</xdr:col>
      <xdr:colOff>628650</xdr:colOff>
      <xdr:row>175</xdr:row>
      <xdr:rowOff>85725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49891951"/>
          <a:ext cx="2466973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114299</xdr:rowOff>
    </xdr:from>
    <xdr:to>
      <xdr:col>5</xdr:col>
      <xdr:colOff>981075</xdr:colOff>
      <xdr:row>4</xdr:row>
      <xdr:rowOff>123825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114299"/>
          <a:ext cx="2819399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30</xdr:row>
      <xdr:rowOff>238125</xdr:rowOff>
    </xdr:from>
    <xdr:to>
      <xdr:col>5</xdr:col>
      <xdr:colOff>1047751</xdr:colOff>
      <xdr:row>34</xdr:row>
      <xdr:rowOff>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10001250"/>
          <a:ext cx="28575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104778</xdr:colOff>
      <xdr:row>79</xdr:row>
      <xdr:rowOff>28575</xdr:rowOff>
    </xdr:from>
    <xdr:to>
      <xdr:col>5</xdr:col>
      <xdr:colOff>1152526</xdr:colOff>
      <xdr:row>82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8" y="30022800"/>
          <a:ext cx="2895598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209551</xdr:colOff>
      <xdr:row>50</xdr:row>
      <xdr:rowOff>171450</xdr:rowOff>
    </xdr:from>
    <xdr:to>
      <xdr:col>5</xdr:col>
      <xdr:colOff>981076</xdr:colOff>
      <xdr:row>52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18859500"/>
          <a:ext cx="2990850" cy="973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53977</xdr:colOff>
      <xdr:row>100</xdr:row>
      <xdr:rowOff>133351</xdr:rowOff>
    </xdr:from>
    <xdr:to>
      <xdr:col>5</xdr:col>
      <xdr:colOff>561975</xdr:colOff>
      <xdr:row>103</xdr:row>
      <xdr:rowOff>161102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2" y="38461951"/>
          <a:ext cx="2355848" cy="71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131</xdr:row>
      <xdr:rowOff>57150</xdr:rowOff>
    </xdr:from>
    <xdr:to>
      <xdr:col>5</xdr:col>
      <xdr:colOff>657225</xdr:colOff>
      <xdr:row>136</xdr:row>
      <xdr:rowOff>28575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653" y="44761150"/>
          <a:ext cx="2505072" cy="98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169</xdr:row>
      <xdr:rowOff>95251</xdr:rowOff>
    </xdr:from>
    <xdr:to>
      <xdr:col>5</xdr:col>
      <xdr:colOff>828674</xdr:colOff>
      <xdr:row>174</xdr:row>
      <xdr:rowOff>9525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7" y="50577751"/>
          <a:ext cx="2666997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115057</xdr:rowOff>
    </xdr:from>
    <xdr:to>
      <xdr:col>4</xdr:col>
      <xdr:colOff>219075</xdr:colOff>
      <xdr:row>4</xdr:row>
      <xdr:rowOff>153255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15057"/>
          <a:ext cx="1514475" cy="91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27910</xdr:colOff>
      <xdr:row>50</xdr:row>
      <xdr:rowOff>77529</xdr:rowOff>
    </xdr:from>
    <xdr:to>
      <xdr:col>4</xdr:col>
      <xdr:colOff>121166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760" y="19899054"/>
          <a:ext cx="1512481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133</xdr:row>
      <xdr:rowOff>15977</xdr:rowOff>
    </xdr:from>
    <xdr:to>
      <xdr:col>4</xdr:col>
      <xdr:colOff>735647</xdr:colOff>
      <xdr:row>136</xdr:row>
      <xdr:rowOff>149330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565027"/>
          <a:ext cx="2783522" cy="742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96906</xdr:colOff>
      <xdr:row>101</xdr:row>
      <xdr:rowOff>93304</xdr:rowOff>
    </xdr:from>
    <xdr:to>
      <xdr:col>4</xdr:col>
      <xdr:colOff>298376</xdr:colOff>
      <xdr:row>104</xdr:row>
      <xdr:rowOff>28575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756" y="37355104"/>
          <a:ext cx="1620695" cy="73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80</xdr:row>
      <xdr:rowOff>199083</xdr:rowOff>
    </xdr:from>
    <xdr:to>
      <xdr:col>4</xdr:col>
      <xdr:colOff>681148</xdr:colOff>
      <xdr:row>83</xdr:row>
      <xdr:rowOff>175024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29764683"/>
          <a:ext cx="1728898" cy="890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33227</xdr:colOff>
      <xdr:row>32</xdr:row>
      <xdr:rowOff>78920</xdr:rowOff>
    </xdr:from>
    <xdr:to>
      <xdr:col>4</xdr:col>
      <xdr:colOff>154393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077" y="11537495"/>
          <a:ext cx="1540391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172</xdr:row>
      <xdr:rowOff>111125</xdr:rowOff>
    </xdr:from>
    <xdr:to>
      <xdr:col>4</xdr:col>
      <xdr:colOff>717034</xdr:colOff>
      <xdr:row>176</xdr:row>
      <xdr:rowOff>66674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6" y="59423300"/>
          <a:ext cx="1831458" cy="869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114299</xdr:rowOff>
    </xdr:from>
    <xdr:to>
      <xdr:col>5</xdr:col>
      <xdr:colOff>600075</xdr:colOff>
      <xdr:row>4</xdr:row>
      <xdr:rowOff>219075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1" y="114299"/>
          <a:ext cx="2438399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30</xdr:row>
      <xdr:rowOff>238125</xdr:rowOff>
    </xdr:from>
    <xdr:to>
      <xdr:col>5</xdr:col>
      <xdr:colOff>952500</xdr:colOff>
      <xdr:row>34</xdr:row>
      <xdr:rowOff>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9001125"/>
          <a:ext cx="2762249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104778</xdr:colOff>
      <xdr:row>78</xdr:row>
      <xdr:rowOff>314325</xdr:rowOff>
    </xdr:from>
    <xdr:to>
      <xdr:col>5</xdr:col>
      <xdr:colOff>876299</xdr:colOff>
      <xdr:row>82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3" y="28965525"/>
          <a:ext cx="2619371" cy="1027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209551</xdr:colOff>
      <xdr:row>49</xdr:row>
      <xdr:rowOff>457200</xdr:rowOff>
    </xdr:from>
    <xdr:to>
      <xdr:col>5</xdr:col>
      <xdr:colOff>971550</xdr:colOff>
      <xdr:row>52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17611725"/>
          <a:ext cx="2981324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53977</xdr:colOff>
      <xdr:row>100</xdr:row>
      <xdr:rowOff>133351</xdr:rowOff>
    </xdr:from>
    <xdr:to>
      <xdr:col>5</xdr:col>
      <xdr:colOff>933450</xdr:colOff>
      <xdr:row>103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2" y="36071176"/>
          <a:ext cx="2727323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131</xdr:row>
      <xdr:rowOff>57150</xdr:rowOff>
    </xdr:from>
    <xdr:to>
      <xdr:col>5</xdr:col>
      <xdr:colOff>733425</xdr:colOff>
      <xdr:row>135</xdr:row>
      <xdr:rowOff>142875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3" y="42157650"/>
          <a:ext cx="257174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169</xdr:row>
      <xdr:rowOff>95251</xdr:rowOff>
    </xdr:from>
    <xdr:to>
      <xdr:col>5</xdr:col>
      <xdr:colOff>1000125</xdr:colOff>
      <xdr:row>174</xdr:row>
      <xdr:rowOff>123825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49815751"/>
          <a:ext cx="2838448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114299</xdr:rowOff>
    </xdr:from>
    <xdr:to>
      <xdr:col>5</xdr:col>
      <xdr:colOff>895351</xdr:colOff>
      <xdr:row>4</xdr:row>
      <xdr:rowOff>152400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114299"/>
          <a:ext cx="2733674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38102</xdr:colOff>
      <xdr:row>30</xdr:row>
      <xdr:rowOff>238125</xdr:rowOff>
    </xdr:from>
    <xdr:to>
      <xdr:col>5</xdr:col>
      <xdr:colOff>1133475</xdr:colOff>
      <xdr:row>34</xdr:row>
      <xdr:rowOff>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7" y="10982325"/>
          <a:ext cx="2943223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104778</xdr:colOff>
      <xdr:row>78</xdr:row>
      <xdr:rowOff>314325</xdr:rowOff>
    </xdr:from>
    <xdr:to>
      <xdr:col>5</xdr:col>
      <xdr:colOff>1152525</xdr:colOff>
      <xdr:row>82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3" y="30946725"/>
          <a:ext cx="2895597" cy="1027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209552</xdr:colOff>
      <xdr:row>49</xdr:row>
      <xdr:rowOff>457200</xdr:rowOff>
    </xdr:from>
    <xdr:to>
      <xdr:col>5</xdr:col>
      <xdr:colOff>1123950</xdr:colOff>
      <xdr:row>52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2" y="19592925"/>
          <a:ext cx="3133723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53977</xdr:colOff>
      <xdr:row>100</xdr:row>
      <xdr:rowOff>133351</xdr:rowOff>
    </xdr:from>
    <xdr:to>
      <xdr:col>5</xdr:col>
      <xdr:colOff>990600</xdr:colOff>
      <xdr:row>103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2" y="38804851"/>
          <a:ext cx="2784473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131</xdr:row>
      <xdr:rowOff>57150</xdr:rowOff>
    </xdr:from>
    <xdr:to>
      <xdr:col>5</xdr:col>
      <xdr:colOff>1019175</xdr:colOff>
      <xdr:row>135</xdr:row>
      <xdr:rowOff>66674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3" y="45081825"/>
          <a:ext cx="2857497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169</xdr:row>
      <xdr:rowOff>95251</xdr:rowOff>
    </xdr:from>
    <xdr:to>
      <xdr:col>5</xdr:col>
      <xdr:colOff>942975</xdr:colOff>
      <xdr:row>174</xdr:row>
      <xdr:rowOff>47626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52739926"/>
          <a:ext cx="2781298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114299</xdr:rowOff>
    </xdr:from>
    <xdr:to>
      <xdr:col>5</xdr:col>
      <xdr:colOff>857250</xdr:colOff>
      <xdr:row>5</xdr:row>
      <xdr:rowOff>9525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114299"/>
          <a:ext cx="2695573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38102</xdr:colOff>
      <xdr:row>30</xdr:row>
      <xdr:rowOff>238125</xdr:rowOff>
    </xdr:from>
    <xdr:to>
      <xdr:col>5</xdr:col>
      <xdr:colOff>1066800</xdr:colOff>
      <xdr:row>34</xdr:row>
      <xdr:rowOff>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7" y="9001125"/>
          <a:ext cx="2876548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104779</xdr:colOff>
      <xdr:row>78</xdr:row>
      <xdr:rowOff>314325</xdr:rowOff>
    </xdr:from>
    <xdr:to>
      <xdr:col>5</xdr:col>
      <xdr:colOff>1028701</xdr:colOff>
      <xdr:row>82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4" y="28965525"/>
          <a:ext cx="2771772" cy="1027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209552</xdr:colOff>
      <xdr:row>49</xdr:row>
      <xdr:rowOff>457200</xdr:rowOff>
    </xdr:from>
    <xdr:to>
      <xdr:col>5</xdr:col>
      <xdr:colOff>990600</xdr:colOff>
      <xdr:row>52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2" y="17611725"/>
          <a:ext cx="3000373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53978</xdr:colOff>
      <xdr:row>99</xdr:row>
      <xdr:rowOff>171450</xdr:rowOff>
    </xdr:from>
    <xdr:to>
      <xdr:col>5</xdr:col>
      <xdr:colOff>1057276</xdr:colOff>
      <xdr:row>103</xdr:row>
      <xdr:rowOff>200024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3" y="35928300"/>
          <a:ext cx="2851148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130</xdr:row>
      <xdr:rowOff>114300</xdr:rowOff>
    </xdr:from>
    <xdr:to>
      <xdr:col>5</xdr:col>
      <xdr:colOff>1057275</xdr:colOff>
      <xdr:row>134</xdr:row>
      <xdr:rowOff>219074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3" y="42033825"/>
          <a:ext cx="2895597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169</xdr:row>
      <xdr:rowOff>95251</xdr:rowOff>
    </xdr:from>
    <xdr:to>
      <xdr:col>5</xdr:col>
      <xdr:colOff>971550</xdr:colOff>
      <xdr:row>173</xdr:row>
      <xdr:rowOff>161925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2" y="49825276"/>
          <a:ext cx="2809873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101702</xdr:rowOff>
    </xdr:from>
    <xdr:to>
      <xdr:col>1</xdr:col>
      <xdr:colOff>1076324</xdr:colOff>
      <xdr:row>2</xdr:row>
      <xdr:rowOff>25505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844652"/>
          <a:ext cx="1076324" cy="457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685800</xdr:rowOff>
    </xdr:from>
    <xdr:to>
      <xdr:col>1</xdr:col>
      <xdr:colOff>1076324</xdr:colOff>
      <xdr:row>24</xdr:row>
      <xdr:rowOff>161925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77150"/>
          <a:ext cx="1076324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1</xdr:row>
      <xdr:rowOff>162682</xdr:rowOff>
    </xdr:from>
    <xdr:to>
      <xdr:col>4</xdr:col>
      <xdr:colOff>266700</xdr:colOff>
      <xdr:row>4</xdr:row>
      <xdr:rowOff>47626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49" y="353182"/>
          <a:ext cx="1295401" cy="494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161924</xdr:colOff>
      <xdr:row>22</xdr:row>
      <xdr:rowOff>96007</xdr:rowOff>
    </xdr:from>
    <xdr:to>
      <xdr:col>5</xdr:col>
      <xdr:colOff>66675</xdr:colOff>
      <xdr:row>24</xdr:row>
      <xdr:rowOff>171451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4" y="4648957"/>
          <a:ext cx="1628776" cy="494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41</xdr:row>
      <xdr:rowOff>105532</xdr:rowOff>
    </xdr:from>
    <xdr:to>
      <xdr:col>4</xdr:col>
      <xdr:colOff>266700</xdr:colOff>
      <xdr:row>43</xdr:row>
      <xdr:rowOff>104776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49" y="9268582"/>
          <a:ext cx="1295401" cy="45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60</xdr:row>
      <xdr:rowOff>105532</xdr:rowOff>
    </xdr:from>
    <xdr:to>
      <xdr:col>4</xdr:col>
      <xdr:colOff>266700</xdr:colOff>
      <xdr:row>62</xdr:row>
      <xdr:rowOff>28576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49" y="9268582"/>
          <a:ext cx="1295401" cy="45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76</xdr:row>
      <xdr:rowOff>171450</xdr:rowOff>
    </xdr:from>
    <xdr:to>
      <xdr:col>5</xdr:col>
      <xdr:colOff>438150</xdr:colOff>
      <xdr:row>79</xdr:row>
      <xdr:rowOff>180976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49" y="17945100"/>
          <a:ext cx="1971676" cy="619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96</xdr:row>
      <xdr:rowOff>76200</xdr:rowOff>
    </xdr:from>
    <xdr:to>
      <xdr:col>5</xdr:col>
      <xdr:colOff>381000</xdr:colOff>
      <xdr:row>99</xdr:row>
      <xdr:rowOff>9526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22764750"/>
          <a:ext cx="1971676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116</xdr:row>
      <xdr:rowOff>76200</xdr:rowOff>
    </xdr:from>
    <xdr:to>
      <xdr:col>4</xdr:col>
      <xdr:colOff>390525</xdr:colOff>
      <xdr:row>118</xdr:row>
      <xdr:rowOff>161926</xdr:rowOff>
    </xdr:to>
    <xdr:pic>
      <xdr:nvPicPr>
        <xdr:cNvPr id="11" name="Picture 1" descr="14072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27679650"/>
          <a:ext cx="1476376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134</xdr:row>
      <xdr:rowOff>76199</xdr:rowOff>
    </xdr:from>
    <xdr:to>
      <xdr:col>4</xdr:col>
      <xdr:colOff>390525</xdr:colOff>
      <xdr:row>137</xdr:row>
      <xdr:rowOff>104774</xdr:rowOff>
    </xdr:to>
    <xdr:pic>
      <xdr:nvPicPr>
        <xdr:cNvPr id="10" name="Picture 1" descr="14072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31832549"/>
          <a:ext cx="147637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153</xdr:row>
      <xdr:rowOff>76199</xdr:rowOff>
    </xdr:from>
    <xdr:to>
      <xdr:col>4</xdr:col>
      <xdr:colOff>390525</xdr:colOff>
      <xdr:row>156</xdr:row>
      <xdr:rowOff>28574</xdr:rowOff>
    </xdr:to>
    <xdr:pic>
      <xdr:nvPicPr>
        <xdr:cNvPr id="12" name="Picture 1" descr="1407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31832549"/>
          <a:ext cx="147637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174</xdr:row>
      <xdr:rowOff>76199</xdr:rowOff>
    </xdr:from>
    <xdr:to>
      <xdr:col>4</xdr:col>
      <xdr:colOff>390525</xdr:colOff>
      <xdr:row>176</xdr:row>
      <xdr:rowOff>180974</xdr:rowOff>
    </xdr:to>
    <xdr:pic>
      <xdr:nvPicPr>
        <xdr:cNvPr id="13" name="Picture 1" descr="1407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36680774"/>
          <a:ext cx="1476376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191</xdr:row>
      <xdr:rowOff>76199</xdr:rowOff>
    </xdr:from>
    <xdr:to>
      <xdr:col>4</xdr:col>
      <xdr:colOff>390525</xdr:colOff>
      <xdr:row>194</xdr:row>
      <xdr:rowOff>142875</xdr:rowOff>
    </xdr:to>
    <xdr:pic>
      <xdr:nvPicPr>
        <xdr:cNvPr id="14" name="Picture 1" descr="14072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46129574"/>
          <a:ext cx="1476376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206</xdr:row>
      <xdr:rowOff>76199</xdr:rowOff>
    </xdr:from>
    <xdr:to>
      <xdr:col>4</xdr:col>
      <xdr:colOff>390525</xdr:colOff>
      <xdr:row>209</xdr:row>
      <xdr:rowOff>79375</xdr:rowOff>
    </xdr:to>
    <xdr:pic>
      <xdr:nvPicPr>
        <xdr:cNvPr id="15" name="Picture 1" descr="14072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849" y="46113699"/>
          <a:ext cx="1479551" cy="701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222</xdr:row>
      <xdr:rowOff>76199</xdr:rowOff>
    </xdr:from>
    <xdr:to>
      <xdr:col>4</xdr:col>
      <xdr:colOff>390525</xdr:colOff>
      <xdr:row>225</xdr:row>
      <xdr:rowOff>3175</xdr:rowOff>
    </xdr:to>
    <xdr:pic>
      <xdr:nvPicPr>
        <xdr:cNvPr id="16" name="Picture 1" descr="14072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49596674"/>
          <a:ext cx="1476376" cy="650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238</xdr:row>
      <xdr:rowOff>76199</xdr:rowOff>
    </xdr:from>
    <xdr:to>
      <xdr:col>4</xdr:col>
      <xdr:colOff>390525</xdr:colOff>
      <xdr:row>240</xdr:row>
      <xdr:rowOff>155575</xdr:rowOff>
    </xdr:to>
    <xdr:pic>
      <xdr:nvPicPr>
        <xdr:cNvPr id="18" name="Picture 1" descr="14072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53254274"/>
          <a:ext cx="1476376" cy="574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133349</xdr:colOff>
      <xdr:row>255</xdr:row>
      <xdr:rowOff>76199</xdr:rowOff>
    </xdr:from>
    <xdr:to>
      <xdr:col>4</xdr:col>
      <xdr:colOff>390525</xdr:colOff>
      <xdr:row>257</xdr:row>
      <xdr:rowOff>117475</xdr:rowOff>
    </xdr:to>
    <xdr:pic>
      <xdr:nvPicPr>
        <xdr:cNvPr id="17" name="Picture 1" descr="1407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199" y="57045224"/>
          <a:ext cx="1476376" cy="498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76202</xdr:colOff>
      <xdr:row>0</xdr:row>
      <xdr:rowOff>95248</xdr:rowOff>
    </xdr:from>
    <xdr:to>
      <xdr:col>5</xdr:col>
      <xdr:colOff>600075</xdr:colOff>
      <xdr:row>5</xdr:row>
      <xdr:rowOff>133349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454F4933-B974-4A5E-9678-CC1FC7D0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2" y="95248"/>
          <a:ext cx="2247898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85729</xdr:colOff>
      <xdr:row>30</xdr:row>
      <xdr:rowOff>228600</xdr:rowOff>
    </xdr:from>
    <xdr:to>
      <xdr:col>5</xdr:col>
      <xdr:colOff>885825</xdr:colOff>
      <xdr:row>33</xdr:row>
      <xdr:rowOff>495300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1D5BA3EE-117E-431D-8A3B-5D9143E4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4" y="10972800"/>
          <a:ext cx="2647946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</xdr:colOff>
      <xdr:row>79</xdr:row>
      <xdr:rowOff>123825</xdr:rowOff>
    </xdr:from>
    <xdr:to>
      <xdr:col>5</xdr:col>
      <xdr:colOff>885825</xdr:colOff>
      <xdr:row>83</xdr:row>
      <xdr:rowOff>8768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BA754E72-3C0A-4582-BEAE-6C1E8261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4" y="31099125"/>
          <a:ext cx="2609846" cy="1027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95252</xdr:colOff>
      <xdr:row>49</xdr:row>
      <xdr:rowOff>485775</xdr:rowOff>
    </xdr:from>
    <xdr:to>
      <xdr:col>5</xdr:col>
      <xdr:colOff>1104900</xdr:colOff>
      <xdr:row>52</xdr:row>
      <xdr:rowOff>526293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1326A8D2-696A-4B21-BC52-A4FF1672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2" y="19621500"/>
          <a:ext cx="2733673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120654</xdr:colOff>
      <xdr:row>100</xdr:row>
      <xdr:rowOff>57149</xdr:rowOff>
    </xdr:from>
    <xdr:to>
      <xdr:col>5</xdr:col>
      <xdr:colOff>1152524</xdr:colOff>
      <xdr:row>103</xdr:row>
      <xdr:rowOff>180974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23356644-64F8-4D3F-9DD8-3FADD191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954" y="38728649"/>
          <a:ext cx="275589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38104</xdr:colOff>
      <xdr:row>132</xdr:row>
      <xdr:rowOff>19050</xdr:rowOff>
    </xdr:from>
    <xdr:to>
      <xdr:col>5</xdr:col>
      <xdr:colOff>962025</xdr:colOff>
      <xdr:row>135</xdr:row>
      <xdr:rowOff>133349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CFB6A51C-A508-43F2-BEC9-8DB081DF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4" y="50634900"/>
          <a:ext cx="264794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169</xdr:row>
      <xdr:rowOff>95251</xdr:rowOff>
    </xdr:from>
    <xdr:to>
      <xdr:col>5</xdr:col>
      <xdr:colOff>1076325</xdr:colOff>
      <xdr:row>174</xdr:row>
      <xdr:rowOff>104775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E437A923-2106-4D11-9ECF-48E09893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3" y="62922151"/>
          <a:ext cx="2914647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523877</xdr:colOff>
      <xdr:row>0</xdr:row>
      <xdr:rowOff>133349</xdr:rowOff>
    </xdr:from>
    <xdr:to>
      <xdr:col>5</xdr:col>
      <xdr:colOff>1571625</xdr:colOff>
      <xdr:row>3</xdr:row>
      <xdr:rowOff>179592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7F5022C2-B636-4BF6-BACC-A51039A5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7" y="133349"/>
          <a:ext cx="2200273" cy="617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323853</xdr:colOff>
      <xdr:row>31</xdr:row>
      <xdr:rowOff>152401</xdr:rowOff>
    </xdr:from>
    <xdr:to>
      <xdr:col>5</xdr:col>
      <xdr:colOff>466725</xdr:colOff>
      <xdr:row>33</xdr:row>
      <xdr:rowOff>290544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8844DF21-8C38-425A-9D8C-B3F88720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3" y="11182351"/>
          <a:ext cx="1866897" cy="738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104779</xdr:colOff>
      <xdr:row>78</xdr:row>
      <xdr:rowOff>314325</xdr:rowOff>
    </xdr:from>
    <xdr:to>
      <xdr:col>5</xdr:col>
      <xdr:colOff>942975</xdr:colOff>
      <xdr:row>82</xdr:row>
      <xdr:rowOff>84968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427A6002-424A-4ADE-8B34-AE01F596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4" y="30946725"/>
          <a:ext cx="2686046" cy="1027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209552</xdr:colOff>
      <xdr:row>49</xdr:row>
      <xdr:rowOff>457200</xdr:rowOff>
    </xdr:from>
    <xdr:to>
      <xdr:col>5</xdr:col>
      <xdr:colOff>1095375</xdr:colOff>
      <xdr:row>52</xdr:row>
      <xdr:rowOff>497718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90CA90E7-7E78-4B03-8140-A8428D83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2" y="19592925"/>
          <a:ext cx="3105148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53979</xdr:colOff>
      <xdr:row>100</xdr:row>
      <xdr:rowOff>171450</xdr:rowOff>
    </xdr:from>
    <xdr:to>
      <xdr:col>5</xdr:col>
      <xdr:colOff>1019175</xdr:colOff>
      <xdr:row>104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DEC5AEF7-0D0B-4B0D-8E8B-F5C221C0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4" y="39090600"/>
          <a:ext cx="281304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361953</xdr:colOff>
      <xdr:row>134</xdr:row>
      <xdr:rowOff>38100</xdr:rowOff>
    </xdr:from>
    <xdr:to>
      <xdr:col>5</xdr:col>
      <xdr:colOff>1076325</xdr:colOff>
      <xdr:row>138</xdr:row>
      <xdr:rowOff>38099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8759C63C-E4D3-43C8-A07A-2B181BE5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3" y="51777900"/>
          <a:ext cx="2933697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9528</xdr:colOff>
      <xdr:row>173</xdr:row>
      <xdr:rowOff>95251</xdr:rowOff>
    </xdr:from>
    <xdr:to>
      <xdr:col>5</xdr:col>
      <xdr:colOff>1114425</xdr:colOff>
      <xdr:row>178</xdr:row>
      <xdr:rowOff>9525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88005EBB-5D7E-4F79-A1E8-20A4765D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3" y="64408051"/>
          <a:ext cx="2952747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76203</xdr:colOff>
      <xdr:row>0</xdr:row>
      <xdr:rowOff>95248</xdr:rowOff>
    </xdr:from>
    <xdr:to>
      <xdr:col>5</xdr:col>
      <xdr:colOff>695325</xdr:colOff>
      <xdr:row>5</xdr:row>
      <xdr:rowOff>57149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78D59668-9019-4016-B0D4-313C8CAF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3" y="95248"/>
          <a:ext cx="2343147" cy="99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85730</xdr:colOff>
      <xdr:row>30</xdr:row>
      <xdr:rowOff>228600</xdr:rowOff>
    </xdr:from>
    <xdr:to>
      <xdr:col>5</xdr:col>
      <xdr:colOff>1000125</xdr:colOff>
      <xdr:row>33</xdr:row>
      <xdr:rowOff>495300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E4E25DF7-330D-4559-A397-A88E5214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5" y="10972800"/>
          <a:ext cx="276224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104780</xdr:colOff>
      <xdr:row>79</xdr:row>
      <xdr:rowOff>152401</xdr:rowOff>
    </xdr:from>
    <xdr:to>
      <xdr:col>5</xdr:col>
      <xdr:colOff>942976</xdr:colOff>
      <xdr:row>82</xdr:row>
      <xdr:rowOff>190501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8F7C88CB-175E-40B1-AFDA-62237A50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5" y="31127701"/>
          <a:ext cx="2686046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95252</xdr:colOff>
      <xdr:row>49</xdr:row>
      <xdr:rowOff>485775</xdr:rowOff>
    </xdr:from>
    <xdr:to>
      <xdr:col>5</xdr:col>
      <xdr:colOff>838200</xdr:colOff>
      <xdr:row>52</xdr:row>
      <xdr:rowOff>526293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74709F25-A56C-4C0D-90A4-19BF4E8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2" y="19621500"/>
          <a:ext cx="2466973" cy="1221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120654</xdr:colOff>
      <xdr:row>100</xdr:row>
      <xdr:rowOff>57149</xdr:rowOff>
    </xdr:from>
    <xdr:to>
      <xdr:col>5</xdr:col>
      <xdr:colOff>914400</xdr:colOff>
      <xdr:row>103</xdr:row>
      <xdr:rowOff>209550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53CE9C4E-07BD-443A-8F19-66FB0D25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954" y="38728649"/>
          <a:ext cx="2517771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38104</xdr:colOff>
      <xdr:row>132</xdr:row>
      <xdr:rowOff>19050</xdr:rowOff>
    </xdr:from>
    <xdr:to>
      <xdr:col>5</xdr:col>
      <xdr:colOff>990601</xdr:colOff>
      <xdr:row>135</xdr:row>
      <xdr:rowOff>57149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D89CC890-7ED8-40C0-8AAF-16717638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4" y="50634900"/>
          <a:ext cx="2676522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285753</xdr:colOff>
      <xdr:row>169</xdr:row>
      <xdr:rowOff>85726</xdr:rowOff>
    </xdr:from>
    <xdr:to>
      <xdr:col>5</xdr:col>
      <xdr:colOff>962025</xdr:colOff>
      <xdr:row>174</xdr:row>
      <xdr:rowOff>19050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8CFB8B67-3480-4B39-8F98-4FD11E97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3" y="62941201"/>
          <a:ext cx="2895597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115057</xdr:rowOff>
    </xdr:from>
    <xdr:to>
      <xdr:col>3</xdr:col>
      <xdr:colOff>304800</xdr:colOff>
      <xdr:row>4</xdr:row>
      <xdr:rowOff>115155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" y="115057"/>
          <a:ext cx="1400176" cy="80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27910</xdr:colOff>
      <xdr:row>50</xdr:row>
      <xdr:rowOff>77529</xdr:rowOff>
    </xdr:from>
    <xdr:to>
      <xdr:col>4</xdr:col>
      <xdr:colOff>323850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960" y="19594254"/>
          <a:ext cx="2019965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200026</xdr:colOff>
      <xdr:row>132</xdr:row>
      <xdr:rowOff>149327</xdr:rowOff>
    </xdr:from>
    <xdr:to>
      <xdr:col>3</xdr:col>
      <xdr:colOff>476250</xdr:colOff>
      <xdr:row>136</xdr:row>
      <xdr:rowOff>15980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6" y="42259352"/>
          <a:ext cx="1495424" cy="70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96906</xdr:colOff>
      <xdr:row>101</xdr:row>
      <xdr:rowOff>93304</xdr:rowOff>
    </xdr:from>
    <xdr:to>
      <xdr:col>2</xdr:col>
      <xdr:colOff>619125</xdr:colOff>
      <xdr:row>103</xdr:row>
      <xdr:rowOff>142875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756" y="35850154"/>
          <a:ext cx="1093719" cy="506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257176</xdr:colOff>
      <xdr:row>80</xdr:row>
      <xdr:rowOff>199083</xdr:rowOff>
    </xdr:from>
    <xdr:to>
      <xdr:col>1</xdr:col>
      <xdr:colOff>565151</xdr:colOff>
      <xdr:row>83</xdr:row>
      <xdr:rowOff>175024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29250333"/>
          <a:ext cx="1847850" cy="890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33227</xdr:colOff>
      <xdr:row>32</xdr:row>
      <xdr:rowOff>78920</xdr:rowOff>
    </xdr:from>
    <xdr:to>
      <xdr:col>3</xdr:col>
      <xdr:colOff>495300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077" y="9508670"/>
          <a:ext cx="1681273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47627</xdr:colOff>
      <xdr:row>171</xdr:row>
      <xdr:rowOff>111125</xdr:rowOff>
    </xdr:from>
    <xdr:to>
      <xdr:col>4</xdr:col>
      <xdr:colOff>66676</xdr:colOff>
      <xdr:row>174</xdr:row>
      <xdr:rowOff>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7" y="51146075"/>
          <a:ext cx="174307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115057</xdr:rowOff>
    </xdr:from>
    <xdr:to>
      <xdr:col>4</xdr:col>
      <xdr:colOff>104775</xdr:colOff>
      <xdr:row>4</xdr:row>
      <xdr:rowOff>77055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74" y="115057"/>
          <a:ext cx="1400176" cy="80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27910</xdr:colOff>
      <xdr:row>50</xdr:row>
      <xdr:rowOff>77529</xdr:rowOff>
    </xdr:from>
    <xdr:to>
      <xdr:col>4</xdr:col>
      <xdr:colOff>885825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960" y="19594254"/>
          <a:ext cx="2019965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200026</xdr:colOff>
      <xdr:row>132</xdr:row>
      <xdr:rowOff>149327</xdr:rowOff>
    </xdr:from>
    <xdr:to>
      <xdr:col>4</xdr:col>
      <xdr:colOff>276225</xdr:colOff>
      <xdr:row>135</xdr:row>
      <xdr:rowOff>187430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6" y="49974602"/>
          <a:ext cx="1495424" cy="704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96906</xdr:colOff>
      <xdr:row>101</xdr:row>
      <xdr:rowOff>93304</xdr:rowOff>
    </xdr:from>
    <xdr:to>
      <xdr:col>3</xdr:col>
      <xdr:colOff>161925</xdr:colOff>
      <xdr:row>103</xdr:row>
      <xdr:rowOff>66675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9956" y="38640979"/>
          <a:ext cx="1093719" cy="506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463551</xdr:colOff>
      <xdr:row>79</xdr:row>
      <xdr:rowOff>214958</xdr:rowOff>
    </xdr:from>
    <xdr:to>
      <xdr:col>4</xdr:col>
      <xdr:colOff>682625</xdr:colOff>
      <xdr:row>83</xdr:row>
      <xdr:rowOff>47625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551" y="30250458"/>
          <a:ext cx="2743199" cy="110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33227</xdr:colOff>
      <xdr:row>32</xdr:row>
      <xdr:rowOff>78920</xdr:rowOff>
    </xdr:from>
    <xdr:to>
      <xdr:col>4</xdr:col>
      <xdr:colOff>295275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6277" y="11632745"/>
          <a:ext cx="1681273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47628</xdr:colOff>
      <xdr:row>171</xdr:row>
      <xdr:rowOff>111125</xdr:rowOff>
    </xdr:from>
    <xdr:to>
      <xdr:col>3</xdr:col>
      <xdr:colOff>276225</xdr:colOff>
      <xdr:row>175</xdr:row>
      <xdr:rowOff>19050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8" y="49336325"/>
          <a:ext cx="1447797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115057</xdr:rowOff>
    </xdr:from>
    <xdr:to>
      <xdr:col>4</xdr:col>
      <xdr:colOff>666750</xdr:colOff>
      <xdr:row>4</xdr:row>
      <xdr:rowOff>38955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4" y="115057"/>
          <a:ext cx="1704976" cy="762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27910</xdr:colOff>
      <xdr:row>50</xdr:row>
      <xdr:rowOff>77529</xdr:rowOff>
    </xdr:from>
    <xdr:to>
      <xdr:col>4</xdr:col>
      <xdr:colOff>1323975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010" y="18984654"/>
          <a:ext cx="2581940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200026</xdr:colOff>
      <xdr:row>132</xdr:row>
      <xdr:rowOff>149327</xdr:rowOff>
    </xdr:from>
    <xdr:to>
      <xdr:col>4</xdr:col>
      <xdr:colOff>838200</xdr:colOff>
      <xdr:row>135</xdr:row>
      <xdr:rowOff>149331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6" y="50698502"/>
          <a:ext cx="1800224" cy="628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96906</xdr:colOff>
      <xdr:row>101</xdr:row>
      <xdr:rowOff>93304</xdr:rowOff>
    </xdr:from>
    <xdr:to>
      <xdr:col>3</xdr:col>
      <xdr:colOff>466725</xdr:colOff>
      <xdr:row>102</xdr:row>
      <xdr:rowOff>219075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006" y="38012329"/>
          <a:ext cx="1284219" cy="4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463551</xdr:colOff>
      <xdr:row>79</xdr:row>
      <xdr:rowOff>214958</xdr:rowOff>
    </xdr:from>
    <xdr:to>
      <xdr:col>4</xdr:col>
      <xdr:colOff>1539875</xdr:colOff>
      <xdr:row>83</xdr:row>
      <xdr:rowOff>47625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551" y="30037733"/>
          <a:ext cx="2743199" cy="108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33227</xdr:colOff>
      <xdr:row>32</xdr:row>
      <xdr:rowOff>78920</xdr:rowOff>
    </xdr:from>
    <xdr:to>
      <xdr:col>4</xdr:col>
      <xdr:colOff>857250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327" y="10880270"/>
          <a:ext cx="1986073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47628</xdr:colOff>
      <xdr:row>171</xdr:row>
      <xdr:rowOff>111125</xdr:rowOff>
    </xdr:from>
    <xdr:to>
      <xdr:col>4</xdr:col>
      <xdr:colOff>76200</xdr:colOff>
      <xdr:row>174</xdr:row>
      <xdr:rowOff>133350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8" y="64042925"/>
          <a:ext cx="1447797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115057</xdr:rowOff>
    </xdr:from>
    <xdr:to>
      <xdr:col>5</xdr:col>
      <xdr:colOff>28575</xdr:colOff>
      <xdr:row>4</xdr:row>
      <xdr:rowOff>855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115057"/>
          <a:ext cx="1628776" cy="685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27910</xdr:colOff>
      <xdr:row>50</xdr:row>
      <xdr:rowOff>77529</xdr:rowOff>
    </xdr:from>
    <xdr:to>
      <xdr:col>5</xdr:col>
      <xdr:colOff>85725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35" y="17613054"/>
          <a:ext cx="1781840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76201</xdr:colOff>
      <xdr:row>132</xdr:row>
      <xdr:rowOff>130277</xdr:rowOff>
    </xdr:from>
    <xdr:to>
      <xdr:col>5</xdr:col>
      <xdr:colOff>123825</xdr:colOff>
      <xdr:row>136</xdr:row>
      <xdr:rowOff>161925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6" y="41687852"/>
          <a:ext cx="1771649" cy="869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96907</xdr:colOff>
      <xdr:row>101</xdr:row>
      <xdr:rowOff>93304</xdr:rowOff>
    </xdr:from>
    <xdr:to>
      <xdr:col>5</xdr:col>
      <xdr:colOff>9526</xdr:colOff>
      <xdr:row>104</xdr:row>
      <xdr:rowOff>190500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132" y="35592979"/>
          <a:ext cx="1636644" cy="78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273051</xdr:colOff>
      <xdr:row>79</xdr:row>
      <xdr:rowOff>214958</xdr:rowOff>
    </xdr:from>
    <xdr:to>
      <xdr:col>5</xdr:col>
      <xdr:colOff>180975</xdr:colOff>
      <xdr:row>83</xdr:row>
      <xdr:rowOff>47625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051" y="28666133"/>
          <a:ext cx="1908174" cy="108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33228</xdr:colOff>
      <xdr:row>32</xdr:row>
      <xdr:rowOff>78920</xdr:rowOff>
    </xdr:from>
    <xdr:to>
      <xdr:col>5</xdr:col>
      <xdr:colOff>247650</xdr:colOff>
      <xdr:row>34</xdr:row>
      <xdr:rowOff>486630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453" y="9508670"/>
          <a:ext cx="1938447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47628</xdr:colOff>
      <xdr:row>171</xdr:row>
      <xdr:rowOff>111125</xdr:rowOff>
    </xdr:from>
    <xdr:to>
      <xdr:col>5</xdr:col>
      <xdr:colOff>638175</xdr:colOff>
      <xdr:row>175</xdr:row>
      <xdr:rowOff>31750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128" y="66008250"/>
          <a:ext cx="2320922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0</xdr:row>
      <xdr:rowOff>115057</xdr:rowOff>
    </xdr:from>
    <xdr:to>
      <xdr:col>5</xdr:col>
      <xdr:colOff>590550</xdr:colOff>
      <xdr:row>3</xdr:row>
      <xdr:rowOff>191355</xdr:rowOff>
    </xdr:to>
    <xdr:pic>
      <xdr:nvPicPr>
        <xdr:cNvPr id="9" name="Picture 1" descr="1407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4" y="115057"/>
          <a:ext cx="1628776" cy="685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27910</xdr:colOff>
      <xdr:row>50</xdr:row>
      <xdr:rowOff>77529</xdr:rowOff>
    </xdr:from>
    <xdr:to>
      <xdr:col>5</xdr:col>
      <xdr:colOff>647700</xdr:colOff>
      <xdr:row>53</xdr:row>
      <xdr:rowOff>190680</xdr:rowOff>
    </xdr:to>
    <xdr:pic>
      <xdr:nvPicPr>
        <xdr:cNvPr id="10" name="Picture 1" descr="1407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8560" y="19289454"/>
          <a:ext cx="1781840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76201</xdr:colOff>
      <xdr:row>132</xdr:row>
      <xdr:rowOff>130277</xdr:rowOff>
    </xdr:from>
    <xdr:to>
      <xdr:col>5</xdr:col>
      <xdr:colOff>685800</xdr:colOff>
      <xdr:row>136</xdr:row>
      <xdr:rowOff>85725</xdr:rowOff>
    </xdr:to>
    <xdr:pic>
      <xdr:nvPicPr>
        <xdr:cNvPr id="11" name="Picture 1" descr="1407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1" y="51365252"/>
          <a:ext cx="1771649" cy="869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96907</xdr:colOff>
      <xdr:row>101</xdr:row>
      <xdr:rowOff>93304</xdr:rowOff>
    </xdr:from>
    <xdr:to>
      <xdr:col>5</xdr:col>
      <xdr:colOff>571501</xdr:colOff>
      <xdr:row>104</xdr:row>
      <xdr:rowOff>76200</xdr:rowOff>
    </xdr:to>
    <xdr:pic>
      <xdr:nvPicPr>
        <xdr:cNvPr id="12" name="Picture 1" descr="1407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7557" y="38050429"/>
          <a:ext cx="1636644" cy="78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273051</xdr:colOff>
      <xdr:row>79</xdr:row>
      <xdr:rowOff>214958</xdr:rowOff>
    </xdr:from>
    <xdr:to>
      <xdr:col>5</xdr:col>
      <xdr:colOff>1228725</xdr:colOff>
      <xdr:row>83</xdr:row>
      <xdr:rowOff>47625</xdr:rowOff>
    </xdr:to>
    <xdr:pic>
      <xdr:nvPicPr>
        <xdr:cNvPr id="13" name="Picture 1" descr="1407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7476" y="30342533"/>
          <a:ext cx="1908174" cy="108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33228</xdr:colOff>
      <xdr:row>32</xdr:row>
      <xdr:rowOff>78920</xdr:rowOff>
    </xdr:from>
    <xdr:to>
      <xdr:col>5</xdr:col>
      <xdr:colOff>809625</xdr:colOff>
      <xdr:row>34</xdr:row>
      <xdr:rowOff>486630</xdr:rowOff>
    </xdr:to>
    <xdr:pic>
      <xdr:nvPicPr>
        <xdr:cNvPr id="14" name="Picture 1" descr="1407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3878" y="11185070"/>
          <a:ext cx="1938447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47629</xdr:colOff>
      <xdr:row>171</xdr:row>
      <xdr:rowOff>111125</xdr:rowOff>
    </xdr:from>
    <xdr:to>
      <xdr:col>5</xdr:col>
      <xdr:colOff>1127126</xdr:colOff>
      <xdr:row>174</xdr:row>
      <xdr:rowOff>174625</xdr:rowOff>
    </xdr:to>
    <xdr:pic>
      <xdr:nvPicPr>
        <xdr:cNvPr id="15" name="Picture 1" descr="1407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129" y="49609375"/>
          <a:ext cx="2809872" cy="196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0</xdr:row>
      <xdr:rowOff>153156</xdr:rowOff>
    </xdr:from>
    <xdr:to>
      <xdr:col>5</xdr:col>
      <xdr:colOff>971550</xdr:colOff>
      <xdr:row>5</xdr:row>
      <xdr:rowOff>95249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9" y="153156"/>
          <a:ext cx="2752726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27910</xdr:colOff>
      <xdr:row>50</xdr:row>
      <xdr:rowOff>77529</xdr:rowOff>
    </xdr:from>
    <xdr:to>
      <xdr:col>5</xdr:col>
      <xdr:colOff>1209675</xdr:colOff>
      <xdr:row>53</xdr:row>
      <xdr:rowOff>190680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760" y="19060854"/>
          <a:ext cx="2343815" cy="11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76201</xdr:colOff>
      <xdr:row>132</xdr:row>
      <xdr:rowOff>130277</xdr:rowOff>
    </xdr:from>
    <xdr:to>
      <xdr:col>5</xdr:col>
      <xdr:colOff>1247775</xdr:colOff>
      <xdr:row>136</xdr:row>
      <xdr:rowOff>9525</xdr:rowOff>
    </xdr:to>
    <xdr:pic>
      <xdr:nvPicPr>
        <xdr:cNvPr id="4" name="Picture 1" descr="1407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1" y="50584202"/>
          <a:ext cx="2333624" cy="793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115957</xdr:colOff>
      <xdr:row>101</xdr:row>
      <xdr:rowOff>140139</xdr:rowOff>
    </xdr:from>
    <xdr:to>
      <xdr:col>5</xdr:col>
      <xdr:colOff>1019175</xdr:colOff>
      <xdr:row>104</xdr:row>
      <xdr:rowOff>142874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582" y="38306814"/>
          <a:ext cx="2903468" cy="688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425452</xdr:colOff>
      <xdr:row>80</xdr:row>
      <xdr:rowOff>24458</xdr:rowOff>
    </xdr:from>
    <xdr:to>
      <xdr:col>5</xdr:col>
      <xdr:colOff>1047751</xdr:colOff>
      <xdr:row>83</xdr:row>
      <xdr:rowOff>200025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2" y="30494933"/>
          <a:ext cx="3051174" cy="1089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395178</xdr:colOff>
      <xdr:row>32</xdr:row>
      <xdr:rowOff>2720</xdr:rowOff>
    </xdr:from>
    <xdr:to>
      <xdr:col>5</xdr:col>
      <xdr:colOff>981075</xdr:colOff>
      <xdr:row>34</xdr:row>
      <xdr:rowOff>410430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178" y="11032670"/>
          <a:ext cx="3014772" cy="1007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57154</xdr:colOff>
      <xdr:row>171</xdr:row>
      <xdr:rowOff>158750</xdr:rowOff>
    </xdr:from>
    <xdr:to>
      <xdr:col>5</xdr:col>
      <xdr:colOff>1060451</xdr:colOff>
      <xdr:row>174</xdr:row>
      <xdr:rowOff>146050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9" y="62471300"/>
          <a:ext cx="3003547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5</xdr:col>
      <xdr:colOff>95250</xdr:colOff>
      <xdr:row>4</xdr:row>
      <xdr:rowOff>208793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142875</xdr:rowOff>
    </xdr:from>
    <xdr:to>
      <xdr:col>5</xdr:col>
      <xdr:colOff>200025</xdr:colOff>
      <xdr:row>34</xdr:row>
      <xdr:rowOff>227843</xdr:rowOff>
    </xdr:to>
    <xdr:pic>
      <xdr:nvPicPr>
        <xdr:cNvPr id="3" name="Picture 1" descr="1407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53575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80</xdr:row>
      <xdr:rowOff>0</xdr:rowOff>
    </xdr:from>
    <xdr:to>
      <xdr:col>5</xdr:col>
      <xdr:colOff>304800</xdr:colOff>
      <xdr:row>83</xdr:row>
      <xdr:rowOff>56393</xdr:rowOff>
    </xdr:to>
    <xdr:pic>
      <xdr:nvPicPr>
        <xdr:cNvPr id="5" name="Picture 1" descr="1407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29136975"/>
          <a:ext cx="1819275" cy="9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51</xdr:row>
      <xdr:rowOff>219075</xdr:rowOff>
    </xdr:from>
    <xdr:to>
      <xdr:col>5</xdr:col>
      <xdr:colOff>92075</xdr:colOff>
      <xdr:row>54</xdr:row>
      <xdr:rowOff>2418</xdr:rowOff>
    </xdr:to>
    <xdr:pic>
      <xdr:nvPicPr>
        <xdr:cNvPr id="6" name="Picture 1" descr="1407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075" y="20189825"/>
          <a:ext cx="1825625" cy="95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149225</xdr:colOff>
      <xdr:row>101</xdr:row>
      <xdr:rowOff>117475</xdr:rowOff>
    </xdr:from>
    <xdr:to>
      <xdr:col>5</xdr:col>
      <xdr:colOff>244475</xdr:colOff>
      <xdr:row>105</xdr:row>
      <xdr:rowOff>30993</xdr:rowOff>
    </xdr:to>
    <xdr:pic>
      <xdr:nvPicPr>
        <xdr:cNvPr id="7" name="Picture 1" descr="1407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75" y="39408100"/>
          <a:ext cx="1825625" cy="977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133</xdr:row>
      <xdr:rowOff>47625</xdr:rowOff>
    </xdr:from>
    <xdr:to>
      <xdr:col>5</xdr:col>
      <xdr:colOff>95250</xdr:colOff>
      <xdr:row>136</xdr:row>
      <xdr:rowOff>40518</xdr:rowOff>
    </xdr:to>
    <xdr:pic>
      <xdr:nvPicPr>
        <xdr:cNvPr id="8" name="Picture 1" descr="1407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250" y="51577875"/>
          <a:ext cx="1825625" cy="627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226"/>
  <sheetViews>
    <sheetView topLeftCell="A174" zoomScaleNormal="100" zoomScaleSheetLayoutView="98" workbookViewId="0">
      <selection activeCell="G178" sqref="G178"/>
    </sheetView>
  </sheetViews>
  <sheetFormatPr baseColWidth="10" defaultRowHeight="15" x14ac:dyDescent="0.25"/>
  <cols>
    <col min="1" max="1" width="4.85546875" customWidth="1"/>
    <col min="2" max="2" width="8.5703125" customWidth="1"/>
    <col min="3" max="3" width="9.7109375" customWidth="1"/>
    <col min="4" max="4" width="7.5703125" customWidth="1"/>
    <col min="5" max="5" width="34.140625" customWidth="1"/>
    <col min="6" max="6" width="18.7109375" customWidth="1"/>
    <col min="7" max="7" width="22.85546875" style="117" customWidth="1"/>
    <col min="8" max="8" width="11.7109375" customWidth="1"/>
    <col min="9" max="9" width="12.28515625" customWidth="1"/>
    <col min="10" max="10" width="10.85546875" customWidth="1"/>
    <col min="11" max="11" width="14.42578125" customWidth="1"/>
    <col min="12" max="12" width="13.5703125" customWidth="1"/>
    <col min="13" max="13" width="11" customWidth="1"/>
    <col min="14" max="14" width="13.7109375" customWidth="1"/>
    <col min="15" max="15" width="12.140625" customWidth="1"/>
    <col min="16" max="16" width="47.42578125" customWidth="1"/>
  </cols>
  <sheetData>
    <row r="1" spans="2:18" x14ac:dyDescent="0.25">
      <c r="B1" s="1"/>
      <c r="C1" s="1"/>
      <c r="D1" s="1"/>
      <c r="E1" s="1"/>
      <c r="F1" s="2"/>
      <c r="G1" s="11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2"/>
      <c r="G2" s="11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2"/>
      <c r="G3" s="11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x14ac:dyDescent="0.25">
      <c r="B4" s="3"/>
      <c r="C4" s="3"/>
      <c r="D4" s="3"/>
      <c r="E4" s="391" t="s">
        <v>0</v>
      </c>
      <c r="F4" s="391"/>
      <c r="G4" s="391"/>
      <c r="H4" s="391" t="s">
        <v>176</v>
      </c>
      <c r="I4" s="391"/>
      <c r="J4" s="391"/>
      <c r="K4" s="391"/>
      <c r="L4" s="391"/>
      <c r="M4" s="391"/>
      <c r="N4" s="391"/>
      <c r="O4" s="391"/>
      <c r="P4" s="3"/>
      <c r="Q4" s="1"/>
      <c r="R4" s="1"/>
    </row>
    <row r="5" spans="2:18" ht="18" x14ac:dyDescent="0.25">
      <c r="B5" s="4"/>
      <c r="C5" s="5"/>
      <c r="D5" s="5"/>
      <c r="E5" s="391" t="s">
        <v>1</v>
      </c>
      <c r="F5" s="391"/>
      <c r="G5" s="391"/>
      <c r="H5" s="392"/>
      <c r="I5" s="392"/>
      <c r="J5" s="392"/>
      <c r="K5" s="392"/>
      <c r="L5" s="392"/>
      <c r="M5" s="392"/>
      <c r="N5" s="392"/>
      <c r="O5" s="392"/>
      <c r="P5" s="5"/>
      <c r="Q5" s="1"/>
      <c r="R5" s="1"/>
    </row>
    <row r="6" spans="2:18" x14ac:dyDescent="0.25">
      <c r="B6" s="6"/>
      <c r="C6" s="6"/>
      <c r="D6" s="6"/>
      <c r="E6" s="393" t="s">
        <v>2</v>
      </c>
      <c r="F6" s="396" t="s">
        <v>3</v>
      </c>
      <c r="G6" s="396" t="s">
        <v>4</v>
      </c>
      <c r="H6" s="7"/>
      <c r="I6" s="8" t="s">
        <v>5</v>
      </c>
      <c r="J6" s="8"/>
      <c r="K6" s="8"/>
      <c r="L6" s="399" t="s">
        <v>6</v>
      </c>
      <c r="M6" s="400"/>
      <c r="N6" s="401"/>
      <c r="O6" s="396" t="s">
        <v>7</v>
      </c>
      <c r="P6" s="404" t="s">
        <v>8</v>
      </c>
      <c r="Q6" s="1"/>
      <c r="R6" s="1"/>
    </row>
    <row r="7" spans="2:18" x14ac:dyDescent="0.25">
      <c r="B7" s="407" t="s">
        <v>9</v>
      </c>
      <c r="C7" s="407" t="s">
        <v>10</v>
      </c>
      <c r="D7" s="407" t="s">
        <v>11</v>
      </c>
      <c r="E7" s="394"/>
      <c r="F7" s="397"/>
      <c r="G7" s="397"/>
      <c r="H7" s="409" t="s">
        <v>12</v>
      </c>
      <c r="I7" s="402" t="s">
        <v>13</v>
      </c>
      <c r="J7" s="402" t="s">
        <v>14</v>
      </c>
      <c r="K7" s="404" t="s">
        <v>15</v>
      </c>
      <c r="L7" s="402" t="s">
        <v>16</v>
      </c>
      <c r="M7" s="402" t="s">
        <v>17</v>
      </c>
      <c r="N7" s="402" t="s">
        <v>18</v>
      </c>
      <c r="O7" s="397"/>
      <c r="P7" s="405"/>
      <c r="Q7" s="1"/>
      <c r="R7" s="1"/>
    </row>
    <row r="8" spans="2:18" ht="18.75" customHeight="1" x14ac:dyDescent="0.25">
      <c r="B8" s="408"/>
      <c r="C8" s="408"/>
      <c r="D8" s="408"/>
      <c r="E8" s="395"/>
      <c r="F8" s="398"/>
      <c r="G8" s="398"/>
      <c r="H8" s="410"/>
      <c r="I8" s="403"/>
      <c r="J8" s="403"/>
      <c r="K8" s="406"/>
      <c r="L8" s="403"/>
      <c r="M8" s="403"/>
      <c r="N8" s="403"/>
      <c r="O8" s="398"/>
      <c r="P8" s="406"/>
      <c r="Q8" s="1"/>
      <c r="R8" s="1"/>
    </row>
    <row r="9" spans="2:18" ht="35.1" customHeight="1" x14ac:dyDescent="0.25">
      <c r="B9" s="9">
        <v>1000</v>
      </c>
      <c r="C9" s="9">
        <v>1100</v>
      </c>
      <c r="D9" s="9">
        <v>113</v>
      </c>
      <c r="E9" s="144" t="s">
        <v>166</v>
      </c>
      <c r="F9" s="10" t="s">
        <v>19</v>
      </c>
      <c r="G9" s="121"/>
      <c r="H9" s="11">
        <v>15</v>
      </c>
      <c r="I9" s="12">
        <v>17407.95</v>
      </c>
      <c r="J9" s="12">
        <v>0</v>
      </c>
      <c r="K9" s="12">
        <v>17407.95</v>
      </c>
      <c r="L9" s="12"/>
      <c r="M9" s="12">
        <f>3198.02-0.07</f>
        <v>3197.95</v>
      </c>
      <c r="N9" s="13">
        <v>3197.95</v>
      </c>
      <c r="O9" s="12">
        <f>K9-N9</f>
        <v>14210</v>
      </c>
      <c r="P9" s="10"/>
      <c r="Q9" s="14"/>
      <c r="R9" s="15"/>
    </row>
    <row r="10" spans="2:18" ht="35.1" customHeight="1" x14ac:dyDescent="0.25">
      <c r="B10" s="9">
        <v>1000</v>
      </c>
      <c r="C10" s="9">
        <v>1100</v>
      </c>
      <c r="D10" s="9">
        <v>113</v>
      </c>
      <c r="E10" s="16"/>
      <c r="F10" s="17" t="s">
        <v>20</v>
      </c>
      <c r="G10" s="121"/>
      <c r="H10" s="11"/>
      <c r="I10" s="12"/>
      <c r="J10" s="12"/>
      <c r="K10" s="12"/>
      <c r="L10" s="12"/>
      <c r="M10" s="12"/>
      <c r="N10" s="13"/>
      <c r="O10" s="12">
        <f t="shared" ref="O10:O14" si="0">K10-N10</f>
        <v>0</v>
      </c>
      <c r="P10" s="10"/>
      <c r="Q10" s="14"/>
      <c r="R10" s="15"/>
    </row>
    <row r="11" spans="2:18" ht="35.1" customHeight="1" x14ac:dyDescent="0.25">
      <c r="B11" s="9">
        <v>1000</v>
      </c>
      <c r="C11" s="9">
        <v>1100</v>
      </c>
      <c r="D11" s="9">
        <v>113</v>
      </c>
      <c r="E11" s="106" t="s">
        <v>120</v>
      </c>
      <c r="F11" s="10" t="s">
        <v>21</v>
      </c>
      <c r="G11" s="121"/>
      <c r="H11" s="11">
        <v>15</v>
      </c>
      <c r="I11" s="107">
        <v>2786.41</v>
      </c>
      <c r="J11" s="12">
        <v>0</v>
      </c>
      <c r="K11" s="107">
        <f>I11+J11</f>
        <v>2786.41</v>
      </c>
      <c r="L11" s="12"/>
      <c r="M11" s="107">
        <v>36.409999999999997</v>
      </c>
      <c r="N11" s="108">
        <f>M11</f>
        <v>36.409999999999997</v>
      </c>
      <c r="O11" s="12">
        <f t="shared" si="0"/>
        <v>2750</v>
      </c>
      <c r="P11" s="10"/>
      <c r="Q11" s="14"/>
      <c r="R11" s="15"/>
    </row>
    <row r="12" spans="2:18" ht="35.1" customHeight="1" x14ac:dyDescent="0.25">
      <c r="B12" s="9">
        <v>1000</v>
      </c>
      <c r="C12" s="9">
        <v>1100</v>
      </c>
      <c r="D12" s="9">
        <v>113</v>
      </c>
      <c r="E12" s="138" t="s">
        <v>183</v>
      </c>
      <c r="F12" s="10" t="s">
        <v>22</v>
      </c>
      <c r="G12" s="121"/>
      <c r="H12" s="11">
        <v>15</v>
      </c>
      <c r="I12" s="107">
        <v>2786.41</v>
      </c>
      <c r="J12" s="12">
        <v>0</v>
      </c>
      <c r="K12" s="107">
        <f>I12+J12</f>
        <v>2786.41</v>
      </c>
      <c r="L12" s="12"/>
      <c r="M12" s="107">
        <v>36.409999999999997</v>
      </c>
      <c r="N12" s="108">
        <f>M12</f>
        <v>36.409999999999997</v>
      </c>
      <c r="O12" s="12">
        <f t="shared" ref="O12" si="1">K12-N12</f>
        <v>2750</v>
      </c>
      <c r="P12" s="10"/>
      <c r="Q12" s="14"/>
      <c r="R12" s="15"/>
    </row>
    <row r="13" spans="2:18" ht="35.1" customHeight="1" x14ac:dyDescent="0.25">
      <c r="B13" s="9">
        <v>1000</v>
      </c>
      <c r="C13" s="9">
        <v>1100</v>
      </c>
      <c r="D13" s="9">
        <v>113</v>
      </c>
      <c r="E13" s="106" t="s">
        <v>121</v>
      </c>
      <c r="F13" s="10" t="s">
        <v>23</v>
      </c>
      <c r="G13" s="121"/>
      <c r="H13" s="11">
        <v>15</v>
      </c>
      <c r="I13" s="12">
        <v>2379.1999999999998</v>
      </c>
      <c r="J13" s="12">
        <v>20.8</v>
      </c>
      <c r="K13" s="12">
        <f>I13+J13</f>
        <v>2400</v>
      </c>
      <c r="L13" s="12"/>
      <c r="M13" s="12">
        <v>0</v>
      </c>
      <c r="N13" s="13">
        <v>0</v>
      </c>
      <c r="O13" s="12">
        <f t="shared" si="0"/>
        <v>2400</v>
      </c>
      <c r="P13" s="19"/>
      <c r="Q13" s="20"/>
      <c r="R13" s="20"/>
    </row>
    <row r="14" spans="2:18" ht="35.1" customHeight="1" x14ac:dyDescent="0.25">
      <c r="B14" s="9">
        <v>1000</v>
      </c>
      <c r="C14" s="9">
        <v>1100</v>
      </c>
      <c r="D14" s="9">
        <v>113</v>
      </c>
      <c r="E14" s="106" t="s">
        <v>122</v>
      </c>
      <c r="F14" s="10" t="s">
        <v>23</v>
      </c>
      <c r="G14" s="138"/>
      <c r="H14" s="11">
        <v>15</v>
      </c>
      <c r="I14" s="12">
        <v>2379.1999999999998</v>
      </c>
      <c r="J14" s="12">
        <v>20.8</v>
      </c>
      <c r="K14" s="12">
        <f>I14+J14</f>
        <v>2400</v>
      </c>
      <c r="L14" s="12"/>
      <c r="M14" s="12">
        <v>0</v>
      </c>
      <c r="N14" s="13">
        <v>0</v>
      </c>
      <c r="O14" s="12">
        <f t="shared" si="0"/>
        <v>2400</v>
      </c>
      <c r="P14" s="22"/>
      <c r="Q14" s="20"/>
      <c r="R14" s="20"/>
    </row>
    <row r="15" spans="2:18" ht="35.1" customHeight="1" x14ac:dyDescent="0.25">
      <c r="B15" s="23"/>
      <c r="C15" s="23"/>
      <c r="D15" s="23"/>
      <c r="E15" s="24" t="s">
        <v>24</v>
      </c>
      <c r="F15" s="25"/>
      <c r="G15" s="61"/>
      <c r="H15" s="26"/>
      <c r="I15" s="27">
        <f>SUM(I9:I14)</f>
        <v>27739.170000000002</v>
      </c>
      <c r="J15" s="27">
        <f t="shared" ref="J15:O15" si="2">SUM(J9:J14)</f>
        <v>41.6</v>
      </c>
      <c r="K15" s="27">
        <f t="shared" si="2"/>
        <v>27780.77</v>
      </c>
      <c r="L15" s="27">
        <f t="shared" si="2"/>
        <v>0</v>
      </c>
      <c r="M15" s="27">
        <f t="shared" si="2"/>
        <v>3270.7699999999995</v>
      </c>
      <c r="N15" s="27">
        <f t="shared" si="2"/>
        <v>3270.7699999999995</v>
      </c>
      <c r="O15" s="27">
        <f t="shared" si="2"/>
        <v>24510</v>
      </c>
      <c r="P15" s="28"/>
      <c r="Q15" s="20"/>
      <c r="R15" s="20"/>
    </row>
    <row r="16" spans="2:18" ht="35.1" customHeight="1" x14ac:dyDescent="0.25">
      <c r="B16" s="29">
        <v>1000</v>
      </c>
      <c r="C16" s="29">
        <v>1100</v>
      </c>
      <c r="D16" s="29">
        <v>113</v>
      </c>
      <c r="E16" s="104" t="s">
        <v>123</v>
      </c>
      <c r="F16" s="17" t="s">
        <v>25</v>
      </c>
      <c r="G16" s="119"/>
      <c r="H16" s="29">
        <v>15</v>
      </c>
      <c r="I16" s="13">
        <v>4953.2</v>
      </c>
      <c r="J16" s="13"/>
      <c r="K16" s="12">
        <v>4953.2</v>
      </c>
      <c r="L16" s="13"/>
      <c r="M16" s="13">
        <v>453.2</v>
      </c>
      <c r="N16" s="30">
        <f>M16</f>
        <v>453.2</v>
      </c>
      <c r="O16" s="12">
        <f>K16-N16</f>
        <v>4500</v>
      </c>
      <c r="P16" s="31"/>
      <c r="Q16" s="20"/>
      <c r="R16" s="20"/>
    </row>
    <row r="17" spans="2:22" ht="35.1" customHeight="1" x14ac:dyDescent="0.25">
      <c r="B17" s="23"/>
      <c r="C17" s="23"/>
      <c r="D17" s="23"/>
      <c r="E17" s="24" t="s">
        <v>26</v>
      </c>
      <c r="F17" s="32"/>
      <c r="G17" s="120"/>
      <c r="H17" s="26"/>
      <c r="I17" s="26">
        <f>I16</f>
        <v>4953.2</v>
      </c>
      <c r="J17" s="26">
        <f t="shared" ref="J17:O17" si="3">J16</f>
        <v>0</v>
      </c>
      <c r="K17" s="26">
        <f t="shared" si="3"/>
        <v>4953.2</v>
      </c>
      <c r="L17" s="26">
        <f t="shared" si="3"/>
        <v>0</v>
      </c>
      <c r="M17" s="26">
        <f t="shared" si="3"/>
        <v>453.2</v>
      </c>
      <c r="N17" s="26">
        <f t="shared" si="3"/>
        <v>453.2</v>
      </c>
      <c r="O17" s="26">
        <f t="shared" si="3"/>
        <v>4500</v>
      </c>
      <c r="P17" s="35"/>
      <c r="Q17" s="20"/>
      <c r="R17" s="20"/>
    </row>
    <row r="18" spans="2:22" ht="35.1" customHeight="1" x14ac:dyDescent="0.25">
      <c r="B18" s="29">
        <v>1000</v>
      </c>
      <c r="C18" s="29">
        <v>1100</v>
      </c>
      <c r="D18" s="29">
        <v>113</v>
      </c>
      <c r="E18" s="138" t="s">
        <v>27</v>
      </c>
      <c r="F18" s="36" t="s">
        <v>28</v>
      </c>
      <c r="G18" s="121"/>
      <c r="H18" s="11">
        <v>15</v>
      </c>
      <c r="I18" s="13">
        <v>9795</v>
      </c>
      <c r="J18" s="13"/>
      <c r="K18" s="12">
        <f>I18+J18</f>
        <v>9795</v>
      </c>
      <c r="L18" s="13"/>
      <c r="M18" s="13">
        <v>1454</v>
      </c>
      <c r="N18" s="37">
        <v>1454</v>
      </c>
      <c r="O18" s="12">
        <f>K18-N18</f>
        <v>8341</v>
      </c>
      <c r="P18" s="38"/>
      <c r="Q18" s="20"/>
      <c r="R18" s="20"/>
    </row>
    <row r="19" spans="2:22" ht="35.1" customHeight="1" x14ac:dyDescent="0.25">
      <c r="B19" s="23"/>
      <c r="C19" s="23"/>
      <c r="D19" s="23"/>
      <c r="E19" s="24" t="s">
        <v>29</v>
      </c>
      <c r="F19" s="32"/>
      <c r="G19" s="120"/>
      <c r="H19" s="26"/>
      <c r="I19" s="26">
        <f>I18</f>
        <v>9795</v>
      </c>
      <c r="J19" s="26">
        <f t="shared" ref="J19:O19" si="4">J18</f>
        <v>0</v>
      </c>
      <c r="K19" s="26">
        <f t="shared" si="4"/>
        <v>9795</v>
      </c>
      <c r="L19" s="26">
        <f t="shared" si="4"/>
        <v>0</v>
      </c>
      <c r="M19" s="26">
        <f t="shared" si="4"/>
        <v>1454</v>
      </c>
      <c r="N19" s="26">
        <f t="shared" si="4"/>
        <v>1454</v>
      </c>
      <c r="O19" s="26">
        <f t="shared" si="4"/>
        <v>8341</v>
      </c>
      <c r="P19" s="35"/>
      <c r="Q19" s="20"/>
      <c r="R19" s="20"/>
    </row>
    <row r="20" spans="2:22" ht="35.1" customHeight="1" x14ac:dyDescent="0.25">
      <c r="B20" s="9">
        <v>1000</v>
      </c>
      <c r="C20" s="9">
        <v>1100</v>
      </c>
      <c r="D20" s="9">
        <v>113</v>
      </c>
      <c r="E20" s="137" t="s">
        <v>124</v>
      </c>
      <c r="F20" s="39" t="s">
        <v>30</v>
      </c>
      <c r="G20" s="119"/>
      <c r="H20" s="11">
        <v>15</v>
      </c>
      <c r="I20" s="13">
        <v>5562.4</v>
      </c>
      <c r="J20" s="13"/>
      <c r="K20" s="13">
        <f>I20-J20</f>
        <v>5562.4</v>
      </c>
      <c r="L20" s="13"/>
      <c r="M20" s="13">
        <v>562.4</v>
      </c>
      <c r="N20" s="13">
        <f>M20</f>
        <v>562.4</v>
      </c>
      <c r="O20" s="13">
        <f>K20-N20</f>
        <v>5000</v>
      </c>
      <c r="P20" s="19"/>
      <c r="Q20" s="20"/>
      <c r="R20" s="20"/>
    </row>
    <row r="21" spans="2:22" ht="35.1" customHeight="1" x14ac:dyDescent="0.25">
      <c r="B21" s="9">
        <v>1000</v>
      </c>
      <c r="C21" s="9">
        <v>1100</v>
      </c>
      <c r="D21" s="9">
        <v>113</v>
      </c>
      <c r="E21" s="138" t="s">
        <v>184</v>
      </c>
      <c r="F21" s="17" t="s">
        <v>31</v>
      </c>
      <c r="G21" s="121"/>
      <c r="H21" s="11">
        <v>15</v>
      </c>
      <c r="I21" s="13">
        <v>4417.3599999999997</v>
      </c>
      <c r="J21" s="13"/>
      <c r="K21" s="13">
        <f>I21-J21</f>
        <v>4417.3599999999997</v>
      </c>
      <c r="L21" s="13"/>
      <c r="M21" s="13">
        <v>367.36</v>
      </c>
      <c r="N21" s="13">
        <f>M21</f>
        <v>367.36</v>
      </c>
      <c r="O21" s="13">
        <f t="shared" ref="O21" si="5">K21-N21</f>
        <v>4049.9999999999995</v>
      </c>
      <c r="P21" s="19"/>
      <c r="Q21" s="20"/>
      <c r="R21" s="20"/>
    </row>
    <row r="22" spans="2:22" ht="35.1" customHeight="1" x14ac:dyDescent="0.25">
      <c r="B22" s="23"/>
      <c r="C22" s="23"/>
      <c r="D22" s="23"/>
      <c r="E22" s="24" t="s">
        <v>32</v>
      </c>
      <c r="F22" s="32"/>
      <c r="G22" s="120"/>
      <c r="H22" s="40"/>
      <c r="I22" s="26">
        <f>SUM(I20:I21)</f>
        <v>9979.7599999999984</v>
      </c>
      <c r="J22" s="26">
        <f t="shared" ref="J22:O22" si="6">SUM(J20:J21)</f>
        <v>0</v>
      </c>
      <c r="K22" s="26">
        <f t="shared" si="6"/>
        <v>9979.7599999999984</v>
      </c>
      <c r="L22" s="26">
        <f t="shared" si="6"/>
        <v>0</v>
      </c>
      <c r="M22" s="26">
        <f t="shared" si="6"/>
        <v>929.76</v>
      </c>
      <c r="N22" s="26">
        <f t="shared" si="6"/>
        <v>929.76</v>
      </c>
      <c r="O22" s="26">
        <f t="shared" si="6"/>
        <v>9050</v>
      </c>
      <c r="P22" s="35"/>
      <c r="Q22" s="20"/>
      <c r="R22" s="20"/>
    </row>
    <row r="23" spans="2:22" ht="35.1" customHeight="1" x14ac:dyDescent="0.25">
      <c r="B23" s="9">
        <v>1000</v>
      </c>
      <c r="C23" s="9">
        <v>1100</v>
      </c>
      <c r="D23" s="9">
        <v>113</v>
      </c>
      <c r="E23" s="137" t="s">
        <v>170</v>
      </c>
      <c r="F23" s="17" t="s">
        <v>33</v>
      </c>
      <c r="G23" s="121"/>
      <c r="H23" s="11">
        <v>15</v>
      </c>
      <c r="I23" s="13">
        <v>4953.2</v>
      </c>
      <c r="J23" s="13"/>
      <c r="K23" s="12">
        <v>4953.2</v>
      </c>
      <c r="L23" s="13"/>
      <c r="M23" s="13">
        <v>453.2</v>
      </c>
      <c r="N23" s="30">
        <f>M23</f>
        <v>453.2</v>
      </c>
      <c r="O23" s="12">
        <f>K23-N23</f>
        <v>4500</v>
      </c>
      <c r="P23" s="19"/>
      <c r="Q23" s="20"/>
      <c r="R23" s="20"/>
    </row>
    <row r="24" spans="2:22" ht="35.1" customHeight="1" x14ac:dyDescent="0.25">
      <c r="B24" s="24"/>
      <c r="C24" s="24"/>
      <c r="D24" s="24"/>
      <c r="E24" s="24" t="s">
        <v>34</v>
      </c>
      <c r="F24" s="25"/>
      <c r="G24" s="61"/>
      <c r="H24" s="26"/>
      <c r="I24" s="27">
        <f>I23</f>
        <v>4953.2</v>
      </c>
      <c r="J24" s="27">
        <f t="shared" ref="J24:O24" si="7">J23</f>
        <v>0</v>
      </c>
      <c r="K24" s="27">
        <f t="shared" si="7"/>
        <v>4953.2</v>
      </c>
      <c r="L24" s="27">
        <f t="shared" si="7"/>
        <v>0</v>
      </c>
      <c r="M24" s="27">
        <f t="shared" si="7"/>
        <v>453.2</v>
      </c>
      <c r="N24" s="27">
        <f t="shared" si="7"/>
        <v>453.2</v>
      </c>
      <c r="O24" s="27">
        <f t="shared" si="7"/>
        <v>4500</v>
      </c>
      <c r="P24" s="28"/>
      <c r="Q24" s="41"/>
      <c r="R24" s="20"/>
    </row>
    <row r="25" spans="2:22" ht="35.1" customHeight="1" x14ac:dyDescent="0.25">
      <c r="B25" s="9">
        <v>1000</v>
      </c>
      <c r="C25" s="9">
        <v>1100</v>
      </c>
      <c r="D25" s="9">
        <v>113</v>
      </c>
      <c r="E25" s="105" t="s">
        <v>125</v>
      </c>
      <c r="F25" s="10" t="s">
        <v>35</v>
      </c>
      <c r="G25" s="119"/>
      <c r="H25" s="11">
        <v>15</v>
      </c>
      <c r="I25" s="12">
        <v>9133.81</v>
      </c>
      <c r="J25" s="12">
        <v>0</v>
      </c>
      <c r="K25" s="12">
        <f>I25+J25</f>
        <v>9133.81</v>
      </c>
      <c r="L25" s="12"/>
      <c r="M25" s="12">
        <v>1312.81</v>
      </c>
      <c r="N25" s="12">
        <f>M25</f>
        <v>1312.81</v>
      </c>
      <c r="O25" s="12">
        <f>K25-N25</f>
        <v>7821</v>
      </c>
      <c r="P25" s="19"/>
      <c r="Q25" s="41"/>
      <c r="R25" s="20"/>
    </row>
    <row r="26" spans="2:22" s="109" customFormat="1" ht="35.1" customHeight="1" x14ac:dyDescent="0.25">
      <c r="B26" s="111">
        <v>1000</v>
      </c>
      <c r="C26" s="111">
        <v>1100</v>
      </c>
      <c r="D26" s="111">
        <v>113</v>
      </c>
      <c r="E26" s="105" t="s">
        <v>126</v>
      </c>
      <c r="F26" s="112" t="s">
        <v>163</v>
      </c>
      <c r="G26" s="122"/>
      <c r="H26" s="113">
        <v>15</v>
      </c>
      <c r="I26" s="114">
        <v>5562.4</v>
      </c>
      <c r="J26" s="114"/>
      <c r="K26" s="114">
        <f>I26-J26</f>
        <v>5562.4</v>
      </c>
      <c r="L26" s="114"/>
      <c r="M26" s="114">
        <v>562.4</v>
      </c>
      <c r="N26" s="114">
        <f>M26</f>
        <v>562.4</v>
      </c>
      <c r="O26" s="115">
        <f>K26-N26</f>
        <v>5000</v>
      </c>
      <c r="P26" s="116"/>
      <c r="Q26" s="41"/>
      <c r="R26" s="20"/>
    </row>
    <row r="27" spans="2:22" ht="35.1" customHeight="1" x14ac:dyDescent="0.25">
      <c r="B27" s="9">
        <v>1000</v>
      </c>
      <c r="C27" s="9">
        <v>1100</v>
      </c>
      <c r="D27" s="9">
        <v>113</v>
      </c>
      <c r="E27" s="42"/>
      <c r="F27" s="10" t="s">
        <v>36</v>
      </c>
      <c r="G27" s="123"/>
      <c r="H27" s="11">
        <v>15</v>
      </c>
      <c r="I27" s="12"/>
      <c r="J27" s="12">
        <v>0</v>
      </c>
      <c r="K27" s="12">
        <v>0</v>
      </c>
      <c r="L27" s="12"/>
      <c r="M27" s="12"/>
      <c r="N27" s="12"/>
      <c r="O27" s="12">
        <v>0</v>
      </c>
      <c r="P27" s="19"/>
      <c r="Q27" s="41"/>
      <c r="R27" s="20"/>
    </row>
    <row r="28" spans="2:22" ht="35.1" customHeight="1" x14ac:dyDescent="0.25">
      <c r="B28" s="24"/>
      <c r="C28" s="24"/>
      <c r="D28" s="24"/>
      <c r="E28" s="24" t="s">
        <v>37</v>
      </c>
      <c r="F28" s="25"/>
      <c r="G28" s="61"/>
      <c r="H28" s="26"/>
      <c r="I28" s="27">
        <f>SUM(I25:I27)</f>
        <v>14696.21</v>
      </c>
      <c r="J28" s="27">
        <f t="shared" ref="J28:N28" si="8">SUM(J25:J27)</f>
        <v>0</v>
      </c>
      <c r="K28" s="27">
        <f t="shared" si="8"/>
        <v>14696.21</v>
      </c>
      <c r="L28" s="27">
        <f t="shared" si="8"/>
        <v>0</v>
      </c>
      <c r="M28" s="27">
        <f t="shared" si="8"/>
        <v>1875.21</v>
      </c>
      <c r="N28" s="27">
        <f t="shared" si="8"/>
        <v>1875.21</v>
      </c>
      <c r="O28" s="27">
        <f t="shared" ref="O28" si="9">SUM(O25:O27)</f>
        <v>12821</v>
      </c>
      <c r="P28" s="28"/>
      <c r="Q28" s="41"/>
      <c r="R28" s="20"/>
    </row>
    <row r="29" spans="2:22" x14ac:dyDescent="0.25">
      <c r="B29" s="43"/>
      <c r="C29" s="43"/>
      <c r="D29" s="43"/>
      <c r="E29" s="44"/>
      <c r="F29" s="15"/>
      <c r="G29" s="100"/>
      <c r="H29" s="45"/>
      <c r="I29" s="45"/>
      <c r="J29" s="45"/>
      <c r="K29" s="45"/>
      <c r="L29" s="45"/>
      <c r="M29" s="45"/>
      <c r="N29" s="45"/>
      <c r="O29" s="45"/>
      <c r="P29" s="14"/>
      <c r="Q29" s="41"/>
      <c r="R29" s="20"/>
    </row>
    <row r="30" spans="2:22" x14ac:dyDescent="0.25">
      <c r="B30" s="43"/>
      <c r="C30" s="43"/>
      <c r="D30" s="43"/>
      <c r="E30" s="44"/>
      <c r="F30" s="15"/>
      <c r="G30" s="100"/>
      <c r="H30" s="45"/>
      <c r="I30" s="45"/>
      <c r="J30" s="45"/>
      <c r="K30" s="45"/>
      <c r="L30" s="45"/>
      <c r="M30" s="45"/>
      <c r="N30" s="45"/>
      <c r="O30" s="45"/>
      <c r="P30" s="14"/>
      <c r="Q30" s="41"/>
      <c r="R30" s="20"/>
      <c r="S30" s="1"/>
      <c r="T30" s="1"/>
      <c r="U30" s="1"/>
      <c r="V30" s="1"/>
    </row>
    <row r="31" spans="2:22" ht="30" customHeight="1" x14ac:dyDescent="0.25">
      <c r="B31" s="43"/>
      <c r="C31" s="43"/>
      <c r="D31" s="43"/>
      <c r="E31" s="44"/>
      <c r="F31" s="15"/>
      <c r="G31" s="100"/>
      <c r="H31" s="45"/>
      <c r="I31" s="45"/>
      <c r="J31" s="45"/>
      <c r="K31" s="45"/>
      <c r="L31" s="45"/>
      <c r="M31" s="45"/>
      <c r="N31" s="45"/>
      <c r="O31" s="45"/>
      <c r="P31" s="14"/>
      <c r="Q31" s="41"/>
      <c r="R31" s="20"/>
    </row>
    <row r="32" spans="2:22" ht="22.5" customHeight="1" x14ac:dyDescent="0.25">
      <c r="B32" s="43"/>
      <c r="C32" s="43"/>
      <c r="D32" s="43"/>
      <c r="E32" s="391"/>
      <c r="F32" s="391"/>
      <c r="G32" s="391"/>
      <c r="P32" s="14"/>
      <c r="Q32" s="41"/>
      <c r="R32" s="20"/>
    </row>
    <row r="33" spans="2:22" ht="29.25" customHeight="1" x14ac:dyDescent="0.25">
      <c r="B33" s="43"/>
      <c r="C33" s="43"/>
      <c r="D33" s="43"/>
      <c r="E33" s="391" t="s">
        <v>0</v>
      </c>
      <c r="F33" s="391"/>
      <c r="G33" s="391"/>
      <c r="H33" s="45"/>
      <c r="I33" s="45"/>
      <c r="J33" s="45"/>
      <c r="K33" s="45"/>
      <c r="L33" s="45"/>
      <c r="M33" s="45"/>
      <c r="N33" s="45"/>
      <c r="O33" s="45"/>
      <c r="P33" s="14"/>
      <c r="Q33" s="41"/>
      <c r="R33" s="20"/>
    </row>
    <row r="34" spans="2:22" ht="18" x14ac:dyDescent="0.25">
      <c r="B34" s="3"/>
      <c r="C34" s="41"/>
      <c r="D34" s="41"/>
      <c r="E34" s="391" t="s">
        <v>1</v>
      </c>
      <c r="F34" s="391"/>
      <c r="G34" s="391"/>
      <c r="H34" s="391" t="s">
        <v>176</v>
      </c>
      <c r="I34" s="391"/>
      <c r="J34" s="391"/>
      <c r="K34" s="391"/>
      <c r="L34" s="391"/>
      <c r="M34" s="391"/>
      <c r="N34" s="391"/>
      <c r="O34" s="391"/>
      <c r="P34" s="41"/>
      <c r="Q34" s="41"/>
      <c r="R34" s="20"/>
    </row>
    <row r="35" spans="2:22" ht="39.75" customHeight="1" x14ac:dyDescent="0.25">
      <c r="B35" s="4"/>
      <c r="C35" s="41"/>
      <c r="D35" s="41"/>
      <c r="E35" s="413"/>
      <c r="F35" s="413"/>
      <c r="G35" s="413"/>
      <c r="H35" s="46"/>
      <c r="I35" s="46"/>
      <c r="J35" s="46"/>
      <c r="K35" s="46"/>
      <c r="L35" s="46"/>
      <c r="M35" s="46"/>
      <c r="N35" s="46"/>
      <c r="O35" s="46"/>
      <c r="P35" s="41"/>
      <c r="Q35" s="41"/>
      <c r="R35" s="20"/>
    </row>
    <row r="36" spans="2:22" ht="39.75" customHeight="1" x14ac:dyDescent="0.25">
      <c r="B36" s="407" t="s">
        <v>9</v>
      </c>
      <c r="C36" s="407" t="s">
        <v>10</v>
      </c>
      <c r="D36" s="411" t="s">
        <v>11</v>
      </c>
      <c r="E36" s="404" t="s">
        <v>2</v>
      </c>
      <c r="F36" s="396" t="s">
        <v>38</v>
      </c>
      <c r="G36" s="396" t="s">
        <v>4</v>
      </c>
      <c r="H36" s="419" t="s">
        <v>12</v>
      </c>
      <c r="I36" s="402" t="s">
        <v>13</v>
      </c>
      <c r="J36" s="402" t="s">
        <v>14</v>
      </c>
      <c r="K36" s="404" t="s">
        <v>15</v>
      </c>
      <c r="L36" s="402" t="s">
        <v>16</v>
      </c>
      <c r="M36" s="402" t="s">
        <v>17</v>
      </c>
      <c r="N36" s="414" t="s">
        <v>18</v>
      </c>
      <c r="O36" s="416" t="s">
        <v>7</v>
      </c>
      <c r="P36" s="417" t="s">
        <v>8</v>
      </c>
      <c r="Q36" s="1"/>
      <c r="R36" s="1"/>
    </row>
    <row r="37" spans="2:22" ht="39.75" customHeight="1" x14ac:dyDescent="0.25">
      <c r="B37" s="408"/>
      <c r="C37" s="408"/>
      <c r="D37" s="412"/>
      <c r="E37" s="406"/>
      <c r="F37" s="398"/>
      <c r="G37" s="398"/>
      <c r="H37" s="420"/>
      <c r="I37" s="403"/>
      <c r="J37" s="403"/>
      <c r="K37" s="406"/>
      <c r="L37" s="403"/>
      <c r="M37" s="403"/>
      <c r="N37" s="415"/>
      <c r="O37" s="416"/>
      <c r="P37" s="417"/>
      <c r="Q37" s="1"/>
      <c r="R37" s="1"/>
    </row>
    <row r="38" spans="2:22" ht="39.75" customHeight="1" x14ac:dyDescent="0.25">
      <c r="B38" s="155">
        <v>1000</v>
      </c>
      <c r="C38" s="159">
        <v>1100</v>
      </c>
      <c r="D38" s="159">
        <v>113</v>
      </c>
      <c r="E38" s="160" t="s">
        <v>178</v>
      </c>
      <c r="F38" s="164" t="s">
        <v>179</v>
      </c>
      <c r="G38" s="164"/>
      <c r="H38" s="11">
        <v>15</v>
      </c>
      <c r="I38" s="12">
        <v>5928.06</v>
      </c>
      <c r="J38" s="12"/>
      <c r="K38" s="12">
        <f>I38-J38</f>
        <v>5928.06</v>
      </c>
      <c r="L38" s="12"/>
      <c r="M38" s="12">
        <v>628.05999999999995</v>
      </c>
      <c r="N38" s="12">
        <v>628.05999999999995</v>
      </c>
      <c r="O38" s="12">
        <f>K38-N38</f>
        <v>5300</v>
      </c>
      <c r="P38" s="156"/>
      <c r="Q38" s="1"/>
      <c r="R38" s="1"/>
    </row>
    <row r="39" spans="2:22" ht="39.75" customHeight="1" x14ac:dyDescent="0.25">
      <c r="B39" s="54"/>
      <c r="C39" s="54"/>
      <c r="D39" s="54"/>
      <c r="E39" s="24" t="s">
        <v>180</v>
      </c>
      <c r="F39" s="25"/>
      <c r="G39" s="61"/>
      <c r="H39" s="58"/>
      <c r="I39" s="161">
        <f>SUM(I38)</f>
        <v>5928.06</v>
      </c>
      <c r="J39" s="161">
        <f t="shared" ref="J39:O39" si="10">SUM(J38)</f>
        <v>0</v>
      </c>
      <c r="K39" s="161">
        <f t="shared" si="10"/>
        <v>5928.06</v>
      </c>
      <c r="L39" s="161">
        <f t="shared" si="10"/>
        <v>0</v>
      </c>
      <c r="M39" s="161">
        <f t="shared" si="10"/>
        <v>628.05999999999995</v>
      </c>
      <c r="N39" s="161">
        <f t="shared" si="10"/>
        <v>628.05999999999995</v>
      </c>
      <c r="O39" s="161">
        <f t="shared" si="10"/>
        <v>5300</v>
      </c>
      <c r="P39" s="28"/>
      <c r="Q39" s="20"/>
      <c r="R39" s="41"/>
      <c r="S39" s="41"/>
      <c r="T39" s="41"/>
      <c r="U39" s="41"/>
      <c r="V39" s="41"/>
    </row>
    <row r="40" spans="2:22" ht="39.75" customHeight="1" x14ac:dyDescent="0.25">
      <c r="B40" s="76">
        <v>1000</v>
      </c>
      <c r="C40" s="76">
        <v>1100</v>
      </c>
      <c r="D40" s="76">
        <v>113</v>
      </c>
      <c r="E40" s="148" t="s">
        <v>134</v>
      </c>
      <c r="F40" s="79" t="s">
        <v>53</v>
      </c>
      <c r="G40" s="149"/>
      <c r="H40" s="157">
        <v>15</v>
      </c>
      <c r="I40" s="13">
        <v>5562.4</v>
      </c>
      <c r="J40" s="13"/>
      <c r="K40" s="13">
        <f>I40-J40</f>
        <v>5562.4</v>
      </c>
      <c r="L40" s="13"/>
      <c r="M40" s="13">
        <v>562.4</v>
      </c>
      <c r="N40" s="13">
        <f>M40</f>
        <v>562.4</v>
      </c>
      <c r="O40" s="13">
        <f>K40-N40</f>
        <v>5000</v>
      </c>
      <c r="P40" s="158"/>
      <c r="Q40" s="20"/>
      <c r="R40" s="41"/>
      <c r="S40" s="41"/>
      <c r="T40" s="41"/>
      <c r="U40" s="41"/>
      <c r="V40" s="41"/>
    </row>
    <row r="41" spans="2:22" ht="39.75" customHeight="1" x14ac:dyDescent="0.25">
      <c r="B41" s="9">
        <v>1000</v>
      </c>
      <c r="C41" s="9">
        <v>1100</v>
      </c>
      <c r="D41" s="9">
        <v>113</v>
      </c>
      <c r="E41" s="106" t="s">
        <v>135</v>
      </c>
      <c r="F41" s="10" t="s">
        <v>31</v>
      </c>
      <c r="G41" s="138"/>
      <c r="H41" s="11">
        <v>15</v>
      </c>
      <c r="I41" s="13">
        <v>4417.3599999999997</v>
      </c>
      <c r="J41" s="13"/>
      <c r="K41" s="13">
        <f>I41-J41</f>
        <v>4417.3599999999997</v>
      </c>
      <c r="L41" s="13"/>
      <c r="M41" s="13">
        <v>367.36</v>
      </c>
      <c r="N41" s="13">
        <f>M41</f>
        <v>367.36</v>
      </c>
      <c r="O41" s="13">
        <f t="shared" ref="O41" si="11">K41-N41</f>
        <v>4049.9999999999995</v>
      </c>
      <c r="P41" s="19"/>
      <c r="Q41" s="20"/>
      <c r="R41" s="41"/>
      <c r="S41" s="41"/>
      <c r="T41" s="41"/>
      <c r="U41" s="41"/>
      <c r="V41" s="41"/>
    </row>
    <row r="42" spans="2:22" ht="39.75" customHeight="1" x14ac:dyDescent="0.25">
      <c r="B42" s="9">
        <v>1000</v>
      </c>
      <c r="C42" s="9">
        <v>1100</v>
      </c>
      <c r="D42" s="9">
        <v>113</v>
      </c>
      <c r="E42" s="138"/>
      <c r="F42" s="10" t="s">
        <v>54</v>
      </c>
      <c r="G42" s="126"/>
      <c r="H42" s="11"/>
      <c r="I42" s="12"/>
      <c r="J42" s="12"/>
      <c r="K42" s="12">
        <v>0</v>
      </c>
      <c r="L42" s="12"/>
      <c r="M42" s="12"/>
      <c r="N42" s="12">
        <v>0</v>
      </c>
      <c r="O42" s="12">
        <v>0</v>
      </c>
      <c r="P42" s="19"/>
      <c r="Q42" s="20"/>
      <c r="R42" s="41"/>
      <c r="S42" s="41"/>
      <c r="T42" s="41"/>
      <c r="U42" s="41"/>
      <c r="V42" s="41"/>
    </row>
    <row r="43" spans="2:22" ht="39.75" customHeight="1" x14ac:dyDescent="0.25">
      <c r="B43" s="54"/>
      <c r="C43" s="54"/>
      <c r="D43" s="54"/>
      <c r="E43" s="24" t="s">
        <v>55</v>
      </c>
      <c r="F43" s="25"/>
      <c r="G43" s="61"/>
      <c r="H43" s="58"/>
      <c r="I43" s="27">
        <f>SUM(I40:I42)</f>
        <v>9979.7599999999984</v>
      </c>
      <c r="J43" s="27">
        <f t="shared" ref="J43:O43" si="12">SUM(J40:J42)</f>
        <v>0</v>
      </c>
      <c r="K43" s="27">
        <f t="shared" si="12"/>
        <v>9979.7599999999984</v>
      </c>
      <c r="L43" s="27">
        <f t="shared" si="12"/>
        <v>0</v>
      </c>
      <c r="M43" s="27">
        <f t="shared" si="12"/>
        <v>929.76</v>
      </c>
      <c r="N43" s="27">
        <f t="shared" si="12"/>
        <v>929.76</v>
      </c>
      <c r="O43" s="27">
        <f t="shared" si="12"/>
        <v>9050</v>
      </c>
      <c r="P43" s="28"/>
      <c r="Q43" s="20"/>
      <c r="R43" s="41"/>
      <c r="S43" s="41"/>
      <c r="T43" s="41"/>
      <c r="U43" s="41"/>
      <c r="V43" s="41"/>
    </row>
    <row r="44" spans="2:22" ht="39.75" customHeight="1" x14ac:dyDescent="0.25">
      <c r="B44" s="9">
        <v>1000</v>
      </c>
      <c r="C44" s="9">
        <v>1100</v>
      </c>
      <c r="D44" s="9">
        <v>113</v>
      </c>
      <c r="E44" s="106" t="s">
        <v>136</v>
      </c>
      <c r="F44" s="59" t="s">
        <v>57</v>
      </c>
      <c r="G44" s="119"/>
      <c r="H44" s="11">
        <v>15</v>
      </c>
      <c r="I44" s="12">
        <v>8333</v>
      </c>
      <c r="J44" s="12"/>
      <c r="K44" s="12">
        <v>8333</v>
      </c>
      <c r="L44" s="12"/>
      <c r="M44" s="12">
        <v>1141</v>
      </c>
      <c r="N44" s="60">
        <v>1141</v>
      </c>
      <c r="O44" s="12">
        <f>K44-N44</f>
        <v>7192</v>
      </c>
      <c r="P44" s="152"/>
      <c r="Q44" s="41"/>
      <c r="R44" s="20"/>
    </row>
    <row r="45" spans="2:22" ht="39.75" customHeight="1" x14ac:dyDescent="0.25">
      <c r="B45" s="9">
        <v>1000</v>
      </c>
      <c r="C45" s="9">
        <v>1100</v>
      </c>
      <c r="D45" s="9">
        <v>113</v>
      </c>
      <c r="E45" s="138"/>
      <c r="F45" s="59" t="s">
        <v>58</v>
      </c>
      <c r="G45" s="126"/>
      <c r="H45" s="11"/>
      <c r="I45" s="12"/>
      <c r="J45" s="12"/>
      <c r="K45" s="12">
        <v>0</v>
      </c>
      <c r="L45" s="12"/>
      <c r="M45" s="12"/>
      <c r="N45" s="60"/>
      <c r="O45" s="12">
        <v>0</v>
      </c>
      <c r="P45" s="152"/>
      <c r="Q45" s="41"/>
      <c r="R45" s="20"/>
    </row>
    <row r="46" spans="2:22" ht="39.75" customHeight="1" x14ac:dyDescent="0.25">
      <c r="B46" s="9">
        <v>1000</v>
      </c>
      <c r="C46" s="9">
        <v>1100</v>
      </c>
      <c r="D46" s="9">
        <v>113</v>
      </c>
      <c r="E46" s="106" t="s">
        <v>137</v>
      </c>
      <c r="F46" s="59" t="s">
        <v>36</v>
      </c>
      <c r="G46" s="119"/>
      <c r="H46" s="11">
        <v>15</v>
      </c>
      <c r="I46" s="12">
        <v>3089.65</v>
      </c>
      <c r="J46" s="12">
        <v>0</v>
      </c>
      <c r="K46" s="12">
        <v>3089.65</v>
      </c>
      <c r="L46" s="12"/>
      <c r="M46" s="12">
        <v>89.65</v>
      </c>
      <c r="N46" s="60">
        <v>89.65</v>
      </c>
      <c r="O46" s="12">
        <f>K46-N46</f>
        <v>3000</v>
      </c>
      <c r="P46" s="152"/>
      <c r="Q46" s="41"/>
      <c r="R46" s="20"/>
    </row>
    <row r="47" spans="2:22" ht="39.75" customHeight="1" x14ac:dyDescent="0.25">
      <c r="B47" s="9">
        <v>1000</v>
      </c>
      <c r="C47" s="9">
        <v>1100</v>
      </c>
      <c r="D47" s="9">
        <v>113</v>
      </c>
      <c r="E47" s="138"/>
      <c r="F47" s="59" t="s">
        <v>59</v>
      </c>
      <c r="G47" s="126"/>
      <c r="H47" s="11"/>
      <c r="I47" s="12"/>
      <c r="J47" s="12">
        <v>0</v>
      </c>
      <c r="K47" s="12">
        <v>0</v>
      </c>
      <c r="L47" s="12"/>
      <c r="M47" s="12"/>
      <c r="N47" s="60"/>
      <c r="O47" s="12">
        <v>0</v>
      </c>
      <c r="P47" s="152"/>
      <c r="Q47" s="41"/>
      <c r="R47" s="20"/>
    </row>
    <row r="48" spans="2:22" ht="39.75" customHeight="1" x14ac:dyDescent="0.25">
      <c r="B48" s="9">
        <v>1000</v>
      </c>
      <c r="C48" s="9">
        <v>1100</v>
      </c>
      <c r="D48" s="9">
        <v>113</v>
      </c>
      <c r="E48" s="138" t="s">
        <v>60</v>
      </c>
      <c r="F48" s="59" t="s">
        <v>59</v>
      </c>
      <c r="G48" s="126"/>
      <c r="H48" s="11">
        <v>15</v>
      </c>
      <c r="I48" s="12">
        <v>4357.84</v>
      </c>
      <c r="J48" s="12">
        <v>0</v>
      </c>
      <c r="K48" s="12">
        <f>I48-J48</f>
        <v>4357.84</v>
      </c>
      <c r="L48" s="12"/>
      <c r="M48" s="12">
        <v>357.84</v>
      </c>
      <c r="N48" s="12">
        <v>357.84</v>
      </c>
      <c r="O48" s="12">
        <f>K48-N48</f>
        <v>4000</v>
      </c>
      <c r="P48" s="152"/>
      <c r="Q48" s="41"/>
      <c r="R48" s="20"/>
    </row>
    <row r="49" spans="2:22" ht="39.75" customHeight="1" x14ac:dyDescent="0.25">
      <c r="B49" s="23"/>
      <c r="C49" s="23"/>
      <c r="D49" s="23"/>
      <c r="E49" s="102" t="s">
        <v>62</v>
      </c>
      <c r="F49" s="33"/>
      <c r="G49" s="120"/>
      <c r="H49" s="40"/>
      <c r="I49" s="26">
        <f>SUM(I44:I48)</f>
        <v>15780.49</v>
      </c>
      <c r="J49" s="26">
        <f t="shared" ref="J49:O49" si="13">SUM(J44:J48)</f>
        <v>0</v>
      </c>
      <c r="K49" s="26">
        <f t="shared" si="13"/>
        <v>15780.49</v>
      </c>
      <c r="L49" s="26">
        <f t="shared" si="13"/>
        <v>0</v>
      </c>
      <c r="M49" s="26">
        <f t="shared" si="13"/>
        <v>1588.49</v>
      </c>
      <c r="N49" s="26">
        <f t="shared" si="13"/>
        <v>1588.49</v>
      </c>
      <c r="O49" s="26">
        <f t="shared" si="13"/>
        <v>14192</v>
      </c>
      <c r="P49" s="33"/>
      <c r="Q49" s="41"/>
      <c r="R49" s="20"/>
    </row>
    <row r="50" spans="2:22" x14ac:dyDescent="0.25">
      <c r="B50" s="43"/>
      <c r="C50" s="43"/>
      <c r="D50" s="43"/>
      <c r="E50" s="44"/>
      <c r="F50" s="15"/>
      <c r="G50" s="100"/>
      <c r="H50" s="45"/>
      <c r="I50" s="45"/>
      <c r="J50" s="45"/>
      <c r="K50" s="45"/>
      <c r="L50" s="45"/>
      <c r="M50" s="45"/>
      <c r="N50" s="45"/>
      <c r="O50" s="45"/>
      <c r="P50" s="14"/>
      <c r="Q50" s="41"/>
      <c r="R50" s="20"/>
    </row>
    <row r="51" spans="2:22" ht="42" customHeight="1" x14ac:dyDescent="0.25">
      <c r="B51" s="43"/>
      <c r="C51" s="43"/>
      <c r="D51" s="43"/>
      <c r="E51" s="418"/>
      <c r="F51" s="418"/>
      <c r="G51" s="418"/>
      <c r="H51" s="391"/>
      <c r="I51" s="391"/>
      <c r="J51" s="391"/>
      <c r="K51" s="391"/>
      <c r="L51" s="391"/>
      <c r="M51" s="391"/>
      <c r="N51" s="391"/>
      <c r="O51" s="391"/>
      <c r="P51" s="14"/>
      <c r="Q51" s="41"/>
      <c r="R51" s="41"/>
    </row>
    <row r="52" spans="2:22" ht="18" x14ac:dyDescent="0.25">
      <c r="B52" s="43"/>
      <c r="C52" s="43"/>
      <c r="D52" s="43"/>
      <c r="E52" s="391" t="s">
        <v>0</v>
      </c>
      <c r="F52" s="391"/>
      <c r="G52" s="391"/>
      <c r="H52" s="45"/>
      <c r="I52" s="45"/>
      <c r="J52" s="45"/>
      <c r="K52" s="45"/>
      <c r="L52" s="45"/>
      <c r="M52" s="45"/>
      <c r="N52" s="45"/>
      <c r="O52" s="45"/>
      <c r="P52" s="14"/>
      <c r="Q52" s="41"/>
      <c r="R52" s="41"/>
      <c r="S52" s="1"/>
      <c r="T52" s="1"/>
      <c r="U52" s="1"/>
      <c r="V52" s="1"/>
    </row>
    <row r="53" spans="2:22" ht="18" x14ac:dyDescent="0.25">
      <c r="B53" s="3"/>
      <c r="C53" s="41"/>
      <c r="D53" s="41"/>
      <c r="E53" s="391" t="s">
        <v>1</v>
      </c>
      <c r="F53" s="391"/>
      <c r="G53" s="391"/>
      <c r="H53" s="391" t="s">
        <v>176</v>
      </c>
      <c r="I53" s="391"/>
      <c r="J53" s="391"/>
      <c r="K53" s="391"/>
      <c r="L53" s="391"/>
      <c r="M53" s="391"/>
      <c r="N53" s="391"/>
      <c r="O53" s="391"/>
      <c r="P53" s="41"/>
      <c r="Q53" s="20"/>
      <c r="R53" s="41"/>
      <c r="S53" s="1"/>
      <c r="T53" s="1"/>
      <c r="U53" s="1"/>
      <c r="V53" s="1"/>
    </row>
    <row r="54" spans="2:22" ht="18" x14ac:dyDescent="0.25">
      <c r="B54" s="4"/>
      <c r="C54" s="41"/>
      <c r="D54" s="41"/>
      <c r="E54" s="391"/>
      <c r="F54" s="391"/>
      <c r="G54" s="391"/>
      <c r="H54" s="46"/>
      <c r="I54" s="46"/>
      <c r="J54" s="46"/>
      <c r="K54" s="46"/>
      <c r="L54" s="46"/>
      <c r="M54" s="46"/>
      <c r="N54" s="46"/>
      <c r="O54" s="46"/>
      <c r="P54" s="41"/>
      <c r="Q54" s="41"/>
      <c r="R54" s="41"/>
      <c r="S54" s="1"/>
      <c r="T54" s="1"/>
      <c r="U54" s="1"/>
      <c r="V54" s="1"/>
    </row>
    <row r="55" spans="2:22" x14ac:dyDescent="0.25">
      <c r="B55" s="402" t="s">
        <v>9</v>
      </c>
      <c r="C55" s="402" t="s">
        <v>10</v>
      </c>
      <c r="D55" s="402" t="s">
        <v>11</v>
      </c>
      <c r="E55" s="404" t="s">
        <v>2</v>
      </c>
      <c r="F55" s="396" t="s">
        <v>38</v>
      </c>
      <c r="G55" s="396" t="s">
        <v>4</v>
      </c>
      <c r="H55" s="409" t="s">
        <v>12</v>
      </c>
      <c r="I55" s="47" t="s">
        <v>39</v>
      </c>
      <c r="J55" s="47"/>
      <c r="K55" s="48"/>
      <c r="L55" s="423" t="s">
        <v>6</v>
      </c>
      <c r="M55" s="424"/>
      <c r="N55" s="425"/>
      <c r="O55" s="396" t="s">
        <v>7</v>
      </c>
      <c r="P55" s="404" t="s">
        <v>8</v>
      </c>
      <c r="Q55" s="41"/>
      <c r="R55" s="41"/>
      <c r="S55" s="1"/>
      <c r="T55" s="1"/>
      <c r="U55" s="1"/>
      <c r="V55" s="1"/>
    </row>
    <row r="56" spans="2:22" x14ac:dyDescent="0.25">
      <c r="B56" s="421"/>
      <c r="C56" s="421"/>
      <c r="D56" s="421"/>
      <c r="E56" s="405"/>
      <c r="F56" s="397"/>
      <c r="G56" s="397"/>
      <c r="H56" s="422"/>
      <c r="I56" s="409" t="s">
        <v>13</v>
      </c>
      <c r="J56" s="409" t="s">
        <v>14</v>
      </c>
      <c r="K56" s="426" t="s">
        <v>15</v>
      </c>
      <c r="L56" s="409" t="s">
        <v>16</v>
      </c>
      <c r="M56" s="402" t="s">
        <v>17</v>
      </c>
      <c r="N56" s="402" t="s">
        <v>18</v>
      </c>
      <c r="O56" s="397"/>
      <c r="P56" s="405"/>
      <c r="Q56" s="41"/>
      <c r="R56" s="41"/>
      <c r="S56" s="1"/>
      <c r="T56" s="1"/>
      <c r="U56" s="1"/>
      <c r="V56" s="1"/>
    </row>
    <row r="57" spans="2:22" ht="20.25" customHeight="1" x14ac:dyDescent="0.25">
      <c r="B57" s="403"/>
      <c r="C57" s="403"/>
      <c r="D57" s="403"/>
      <c r="E57" s="406"/>
      <c r="F57" s="398"/>
      <c r="G57" s="398"/>
      <c r="H57" s="410"/>
      <c r="I57" s="410"/>
      <c r="J57" s="410"/>
      <c r="K57" s="427"/>
      <c r="L57" s="410"/>
      <c r="M57" s="403"/>
      <c r="N57" s="403"/>
      <c r="O57" s="398"/>
      <c r="P57" s="406"/>
      <c r="Q57" s="41"/>
      <c r="R57" s="41"/>
      <c r="S57" s="1"/>
      <c r="T57" s="1"/>
      <c r="U57" s="1"/>
      <c r="V57" s="1"/>
    </row>
    <row r="58" spans="2:22" ht="27" customHeight="1" x14ac:dyDescent="0.25">
      <c r="B58" s="11">
        <v>1000</v>
      </c>
      <c r="C58" s="9">
        <v>1100</v>
      </c>
      <c r="D58" s="9">
        <v>113</v>
      </c>
      <c r="E58" s="106" t="s">
        <v>127</v>
      </c>
      <c r="F58" s="10" t="s">
        <v>40</v>
      </c>
      <c r="G58" s="124"/>
      <c r="H58" s="11">
        <v>15</v>
      </c>
      <c r="I58" s="12">
        <v>5928.06</v>
      </c>
      <c r="J58" s="12"/>
      <c r="K58" s="12">
        <f>I58-J58</f>
        <v>5928.06</v>
      </c>
      <c r="L58" s="12"/>
      <c r="M58" s="12">
        <v>628.05999999999995</v>
      </c>
      <c r="N58" s="12">
        <v>628.05999999999995</v>
      </c>
      <c r="O58" s="12">
        <f>K58-N58</f>
        <v>5300</v>
      </c>
      <c r="P58" s="49"/>
      <c r="Q58" s="41"/>
      <c r="R58" s="41"/>
      <c r="S58" s="1"/>
      <c r="T58" s="1"/>
      <c r="U58" s="1"/>
      <c r="V58" s="1"/>
    </row>
    <row r="59" spans="2:22" ht="27" customHeight="1" x14ac:dyDescent="0.25">
      <c r="B59" s="11">
        <v>1000</v>
      </c>
      <c r="C59" s="9">
        <v>1100</v>
      </c>
      <c r="D59" s="9">
        <v>113</v>
      </c>
      <c r="E59" s="42" t="s">
        <v>165</v>
      </c>
      <c r="F59" s="50" t="s">
        <v>187</v>
      </c>
      <c r="G59" s="125"/>
      <c r="H59" s="11">
        <v>15</v>
      </c>
      <c r="I59" s="12">
        <v>4357.84</v>
      </c>
      <c r="J59" s="12">
        <v>0</v>
      </c>
      <c r="K59" s="12">
        <f>I59-J59</f>
        <v>4357.84</v>
      </c>
      <c r="L59" s="12"/>
      <c r="M59" s="12">
        <v>357.84</v>
      </c>
      <c r="N59" s="12">
        <v>357.84</v>
      </c>
      <c r="O59" s="12">
        <f>K59-N59</f>
        <v>4000</v>
      </c>
      <c r="P59" s="49"/>
      <c r="Q59" s="41"/>
      <c r="R59" s="41"/>
      <c r="S59" s="1"/>
      <c r="T59" s="1"/>
      <c r="U59" s="1"/>
      <c r="V59" s="1"/>
    </row>
    <row r="60" spans="2:22" ht="27" customHeight="1" x14ac:dyDescent="0.25">
      <c r="B60" s="9">
        <v>1000</v>
      </c>
      <c r="C60" s="9">
        <v>1100</v>
      </c>
      <c r="D60" s="9">
        <v>113</v>
      </c>
      <c r="E60" s="138" t="s">
        <v>41</v>
      </c>
      <c r="F60" s="10" t="s">
        <v>42</v>
      </c>
      <c r="G60" s="126"/>
      <c r="H60" s="11">
        <v>15</v>
      </c>
      <c r="I60" s="12">
        <v>4357.84</v>
      </c>
      <c r="J60" s="12">
        <v>0</v>
      </c>
      <c r="K60" s="12">
        <f>I60-J60</f>
        <v>4357.84</v>
      </c>
      <c r="L60" s="12"/>
      <c r="M60" s="12">
        <v>357.84</v>
      </c>
      <c r="N60" s="12">
        <v>357.84</v>
      </c>
      <c r="O60" s="12">
        <f>K60-N60</f>
        <v>4000</v>
      </c>
      <c r="P60" s="19"/>
      <c r="Q60" s="20"/>
      <c r="R60" s="20"/>
      <c r="S60" s="1"/>
      <c r="T60" s="1"/>
      <c r="U60" s="1"/>
      <c r="V60" s="1"/>
    </row>
    <row r="61" spans="2:22" ht="27" customHeight="1" x14ac:dyDescent="0.25">
      <c r="B61" s="9">
        <v>1000</v>
      </c>
      <c r="C61" s="9">
        <v>1100</v>
      </c>
      <c r="D61" s="9">
        <v>113</v>
      </c>
      <c r="E61" s="106" t="s">
        <v>128</v>
      </c>
      <c r="F61" s="51" t="s">
        <v>43</v>
      </c>
      <c r="G61" s="121"/>
      <c r="H61" s="11">
        <v>15</v>
      </c>
      <c r="I61" s="12">
        <v>5928.06</v>
      </c>
      <c r="J61" s="12"/>
      <c r="K61" s="12">
        <f t="shared" ref="K61" si="14">I61-J61</f>
        <v>5928.06</v>
      </c>
      <c r="L61" s="12"/>
      <c r="M61" s="12">
        <v>628.05999999999995</v>
      </c>
      <c r="N61" s="12">
        <v>628.05999999999995</v>
      </c>
      <c r="O61" s="12">
        <f>K61-N61</f>
        <v>5300</v>
      </c>
      <c r="P61" s="19"/>
      <c r="Q61" s="20"/>
      <c r="R61" s="20"/>
      <c r="S61" s="1"/>
      <c r="T61" s="1"/>
      <c r="U61" s="1"/>
      <c r="V61" s="1"/>
    </row>
    <row r="62" spans="2:22" ht="27" customHeight="1" x14ac:dyDescent="0.25">
      <c r="B62" s="9">
        <v>1000</v>
      </c>
      <c r="C62" s="9">
        <v>1100</v>
      </c>
      <c r="D62" s="9">
        <v>113</v>
      </c>
      <c r="E62" s="106" t="s">
        <v>129</v>
      </c>
      <c r="F62" s="10" t="s">
        <v>23</v>
      </c>
      <c r="G62" s="119"/>
      <c r="H62" s="11">
        <v>15</v>
      </c>
      <c r="I62" s="12">
        <v>2379.1999999999998</v>
      </c>
      <c r="J62" s="12">
        <v>20.8</v>
      </c>
      <c r="K62" s="12">
        <f>I62+J62</f>
        <v>2400</v>
      </c>
      <c r="L62" s="12"/>
      <c r="M62" s="12">
        <v>0</v>
      </c>
      <c r="N62" s="13">
        <v>0</v>
      </c>
      <c r="O62" s="12">
        <f t="shared" ref="O62" si="15">K62-N62</f>
        <v>2400</v>
      </c>
      <c r="P62" s="19"/>
      <c r="Q62" s="20"/>
      <c r="R62" s="20"/>
      <c r="S62" s="1"/>
      <c r="T62" s="1"/>
      <c r="U62" s="1"/>
      <c r="V62" s="1"/>
    </row>
    <row r="63" spans="2:22" ht="27" customHeight="1" x14ac:dyDescent="0.25">
      <c r="B63" s="11">
        <v>1000</v>
      </c>
      <c r="C63" s="11">
        <v>1100</v>
      </c>
      <c r="D63" s="11">
        <v>113</v>
      </c>
      <c r="E63" s="106"/>
      <c r="F63" s="52" t="s">
        <v>42</v>
      </c>
      <c r="G63" s="121"/>
      <c r="H63" s="11"/>
      <c r="I63" s="12"/>
      <c r="J63" s="12"/>
      <c r="K63" s="12"/>
      <c r="L63" s="12"/>
      <c r="M63" s="12"/>
      <c r="N63" s="12"/>
      <c r="O63" s="12">
        <f t="shared" ref="O63" si="16">K63-N63</f>
        <v>0</v>
      </c>
      <c r="P63" s="49"/>
      <c r="Q63" s="41"/>
      <c r="R63" s="41"/>
      <c r="S63" s="1"/>
      <c r="T63" s="1"/>
      <c r="U63" s="1"/>
      <c r="V63" s="1"/>
    </row>
    <row r="64" spans="2:22" ht="27" customHeight="1" x14ac:dyDescent="0.25">
      <c r="B64" s="53"/>
      <c r="C64" s="54"/>
      <c r="D64" s="54"/>
      <c r="E64" s="24" t="s">
        <v>44</v>
      </c>
      <c r="F64" s="25"/>
      <c r="G64" s="34"/>
      <c r="H64" s="26"/>
      <c r="I64" s="26">
        <f>SUM(I58:I63)</f>
        <v>22951.000000000004</v>
      </c>
      <c r="J64" s="26">
        <f t="shared" ref="J64:O64" si="17">SUM(J58:J63)</f>
        <v>20.8</v>
      </c>
      <c r="K64" s="26">
        <f t="shared" si="17"/>
        <v>22971.800000000003</v>
      </c>
      <c r="L64" s="26">
        <f t="shared" si="17"/>
        <v>0</v>
      </c>
      <c r="M64" s="26">
        <f t="shared" si="17"/>
        <v>1971.7999999999997</v>
      </c>
      <c r="N64" s="26">
        <f t="shared" si="17"/>
        <v>1971.7999999999997</v>
      </c>
      <c r="O64" s="26">
        <f t="shared" si="17"/>
        <v>21000</v>
      </c>
      <c r="P64" s="55"/>
      <c r="Q64" s="41"/>
      <c r="R64" s="41"/>
      <c r="S64" s="1"/>
      <c r="T64" s="1"/>
      <c r="U64" s="1"/>
      <c r="V64" s="1"/>
    </row>
    <row r="65" spans="2:22" ht="27" customHeight="1" x14ac:dyDescent="0.25">
      <c r="B65" s="9">
        <v>1000</v>
      </c>
      <c r="C65" s="9">
        <v>1100</v>
      </c>
      <c r="D65" s="9">
        <v>113</v>
      </c>
      <c r="E65" s="138"/>
      <c r="F65" s="10"/>
      <c r="G65" s="126"/>
      <c r="H65" s="11"/>
      <c r="I65" s="12"/>
      <c r="J65" s="12"/>
      <c r="K65" s="12">
        <v>0</v>
      </c>
      <c r="L65" s="12"/>
      <c r="M65" s="12"/>
      <c r="N65" s="12">
        <v>0</v>
      </c>
      <c r="O65" s="12">
        <v>0</v>
      </c>
      <c r="P65" s="10"/>
      <c r="Q65" s="14"/>
      <c r="R65" s="15"/>
      <c r="S65" s="15"/>
      <c r="T65" s="15"/>
      <c r="U65" s="15"/>
      <c r="V65" s="15"/>
    </row>
    <row r="66" spans="2:22" s="109" customFormat="1" ht="27" customHeight="1" x14ac:dyDescent="0.25">
      <c r="B66" s="29">
        <v>1000</v>
      </c>
      <c r="C66" s="29">
        <v>1100</v>
      </c>
      <c r="D66" s="29">
        <v>113</v>
      </c>
      <c r="E66" s="106" t="s">
        <v>130</v>
      </c>
      <c r="F66" s="18" t="s">
        <v>45</v>
      </c>
      <c r="G66" s="138"/>
      <c r="H66" s="11">
        <v>15</v>
      </c>
      <c r="I66" s="114">
        <v>5562.4</v>
      </c>
      <c r="J66" s="114"/>
      <c r="K66" s="114">
        <f>I66-J66</f>
        <v>5562.4</v>
      </c>
      <c r="L66" s="114"/>
      <c r="M66" s="114">
        <v>562.4</v>
      </c>
      <c r="N66" s="114">
        <f>M66</f>
        <v>562.4</v>
      </c>
      <c r="O66" s="115">
        <f>K66-N66</f>
        <v>5000</v>
      </c>
      <c r="P66" s="18"/>
      <c r="Q66" s="14"/>
      <c r="R66" s="15"/>
      <c r="S66" s="15"/>
      <c r="T66" s="15"/>
      <c r="U66" s="15"/>
      <c r="V66" s="15"/>
    </row>
    <row r="67" spans="2:22" s="109" customFormat="1" ht="27" customHeight="1" x14ac:dyDescent="0.25">
      <c r="B67" s="29">
        <v>1000</v>
      </c>
      <c r="C67" s="29">
        <v>1100</v>
      </c>
      <c r="D67" s="29">
        <v>113</v>
      </c>
      <c r="E67" s="106"/>
      <c r="F67" s="18"/>
      <c r="G67" s="127"/>
      <c r="I67" s="13"/>
      <c r="J67" s="13"/>
      <c r="K67" s="13"/>
      <c r="L67" s="13"/>
      <c r="M67" s="13"/>
      <c r="N67" s="13"/>
      <c r="O67" s="13"/>
      <c r="P67" s="22"/>
      <c r="Q67" s="20"/>
      <c r="R67" s="41"/>
      <c r="S67" s="41"/>
      <c r="T67" s="41"/>
      <c r="U67" s="41"/>
      <c r="V67" s="41"/>
    </row>
    <row r="68" spans="2:22" ht="27" customHeight="1" x14ac:dyDescent="0.25">
      <c r="B68" s="9">
        <v>1000</v>
      </c>
      <c r="C68" s="9">
        <v>1100</v>
      </c>
      <c r="D68" s="9">
        <v>113</v>
      </c>
      <c r="E68" s="138"/>
      <c r="F68" s="10" t="s">
        <v>36</v>
      </c>
      <c r="G68" s="126"/>
      <c r="H68" s="11"/>
      <c r="I68" s="12"/>
      <c r="J68" s="12"/>
      <c r="K68" s="12"/>
      <c r="L68" s="12"/>
      <c r="M68" s="12">
        <v>0</v>
      </c>
      <c r="N68" s="12">
        <v>0</v>
      </c>
      <c r="O68" s="12">
        <v>0</v>
      </c>
      <c r="P68" s="19"/>
      <c r="Q68" s="20"/>
      <c r="R68" s="41"/>
      <c r="S68" s="41"/>
      <c r="T68" s="41"/>
      <c r="U68" s="41"/>
      <c r="V68" s="41"/>
    </row>
    <row r="69" spans="2:22" ht="27" customHeight="1" x14ac:dyDescent="0.25">
      <c r="B69" s="9">
        <v>1000</v>
      </c>
      <c r="C69" s="9">
        <v>1100</v>
      </c>
      <c r="D69" s="9">
        <v>113</v>
      </c>
      <c r="E69" s="106" t="s">
        <v>131</v>
      </c>
      <c r="F69" s="10" t="s">
        <v>23</v>
      </c>
      <c r="G69" s="119"/>
      <c r="H69" s="11">
        <v>15</v>
      </c>
      <c r="I69" s="12">
        <v>2379.1999999999998</v>
      </c>
      <c r="J69" s="12">
        <v>20.8</v>
      </c>
      <c r="K69" s="12">
        <f>I69+J69</f>
        <v>2400</v>
      </c>
      <c r="L69" s="12"/>
      <c r="M69" s="12">
        <v>0</v>
      </c>
      <c r="N69" s="13">
        <v>0</v>
      </c>
      <c r="O69" s="12">
        <f t="shared" ref="O69" si="18">K69-N69</f>
        <v>2400</v>
      </c>
      <c r="P69" s="19"/>
      <c r="Q69" s="20"/>
      <c r="R69" s="20"/>
      <c r="S69" s="41"/>
      <c r="T69" s="41"/>
      <c r="U69" s="41"/>
      <c r="V69" s="41"/>
    </row>
    <row r="70" spans="2:22" ht="27" customHeight="1" x14ac:dyDescent="0.25">
      <c r="B70" s="9">
        <v>1000</v>
      </c>
      <c r="C70" s="9">
        <v>1100</v>
      </c>
      <c r="D70" s="9">
        <v>113</v>
      </c>
      <c r="E70" s="138" t="s">
        <v>46</v>
      </c>
      <c r="F70" s="10" t="s">
        <v>47</v>
      </c>
      <c r="G70" s="126"/>
      <c r="H70" s="11">
        <v>15</v>
      </c>
      <c r="I70" s="12">
        <v>1975</v>
      </c>
      <c r="J70" s="12">
        <v>75</v>
      </c>
      <c r="K70" s="12">
        <f>I70+J70</f>
        <v>2050</v>
      </c>
      <c r="L70" s="12"/>
      <c r="M70" s="12"/>
      <c r="N70" s="12"/>
      <c r="O70" s="12">
        <f>K70</f>
        <v>2050</v>
      </c>
      <c r="P70" s="19"/>
      <c r="Q70" s="14"/>
      <c r="R70" s="15"/>
      <c r="S70" s="15"/>
      <c r="T70" s="15"/>
      <c r="U70" s="15"/>
      <c r="V70" s="15"/>
    </row>
    <row r="71" spans="2:22" ht="27" customHeight="1" x14ac:dyDescent="0.25">
      <c r="B71" s="54"/>
      <c r="C71" s="54"/>
      <c r="D71" s="54"/>
      <c r="E71" s="24" t="s">
        <v>48</v>
      </c>
      <c r="F71" s="25"/>
      <c r="G71" s="61"/>
      <c r="H71" s="56"/>
      <c r="I71" s="27">
        <f>SUM(I65:I70)</f>
        <v>9916.5999999999985</v>
      </c>
      <c r="J71" s="27">
        <f t="shared" ref="J71:O71" si="19">SUM(J65:J70)</f>
        <v>95.8</v>
      </c>
      <c r="K71" s="27">
        <f t="shared" si="19"/>
        <v>10012.4</v>
      </c>
      <c r="L71" s="27">
        <f t="shared" si="19"/>
        <v>0</v>
      </c>
      <c r="M71" s="27">
        <f t="shared" si="19"/>
        <v>562.4</v>
      </c>
      <c r="N71" s="27">
        <f t="shared" si="19"/>
        <v>562.4</v>
      </c>
      <c r="O71" s="27">
        <f t="shared" si="19"/>
        <v>9450</v>
      </c>
      <c r="P71" s="57"/>
      <c r="Q71" s="20"/>
      <c r="R71" s="41"/>
      <c r="S71" s="41"/>
      <c r="T71" s="41"/>
      <c r="U71" s="41"/>
      <c r="V71" s="41"/>
    </row>
    <row r="72" spans="2:22" ht="27" customHeight="1" x14ac:dyDescent="0.25">
      <c r="B72" s="9">
        <v>1000</v>
      </c>
      <c r="C72" s="9">
        <v>1100</v>
      </c>
      <c r="D72" s="9">
        <v>113</v>
      </c>
      <c r="E72" s="106" t="s">
        <v>132</v>
      </c>
      <c r="F72" s="50" t="s">
        <v>49</v>
      </c>
      <c r="G72" s="138"/>
      <c r="H72" s="11">
        <v>15</v>
      </c>
      <c r="I72" s="12">
        <v>9541</v>
      </c>
      <c r="J72" s="12">
        <v>0</v>
      </c>
      <c r="K72" s="12">
        <v>9541</v>
      </c>
      <c r="L72" s="12"/>
      <c r="M72" s="12">
        <v>1400</v>
      </c>
      <c r="N72" s="12">
        <f>M72</f>
        <v>1400</v>
      </c>
      <c r="O72" s="12">
        <f>K72-N72</f>
        <v>8141</v>
      </c>
      <c r="P72" s="19"/>
      <c r="Q72" s="20"/>
      <c r="R72" s="41"/>
      <c r="S72" s="41"/>
      <c r="T72" s="41"/>
      <c r="U72" s="41"/>
      <c r="V72" s="41"/>
    </row>
    <row r="73" spans="2:22" ht="27" customHeight="1" x14ac:dyDescent="0.25">
      <c r="B73" s="9">
        <v>1000</v>
      </c>
      <c r="C73" s="9">
        <v>1100</v>
      </c>
      <c r="D73" s="9">
        <v>113</v>
      </c>
      <c r="E73" s="138"/>
      <c r="F73" s="136" t="s">
        <v>162</v>
      </c>
      <c r="G73" s="126"/>
      <c r="H73" s="11"/>
      <c r="I73" s="12"/>
      <c r="J73" s="12"/>
      <c r="K73" s="12"/>
      <c r="L73" s="12"/>
      <c r="M73" s="12"/>
      <c r="N73" s="12"/>
      <c r="O73" s="12"/>
      <c r="P73" s="19"/>
      <c r="Q73" s="20"/>
      <c r="R73" s="41"/>
      <c r="S73" s="41"/>
      <c r="T73" s="41"/>
      <c r="U73" s="41"/>
      <c r="V73" s="41"/>
    </row>
    <row r="74" spans="2:22" ht="27" customHeight="1" x14ac:dyDescent="0.25">
      <c r="B74" s="9">
        <v>1000</v>
      </c>
      <c r="C74" s="9">
        <v>1100</v>
      </c>
      <c r="D74" s="9">
        <v>113</v>
      </c>
      <c r="E74" s="106"/>
      <c r="F74" s="10"/>
      <c r="G74" s="119"/>
      <c r="H74" s="11"/>
      <c r="I74" s="12"/>
      <c r="J74" s="12">
        <v>0</v>
      </c>
      <c r="K74" s="12">
        <f>I74-J74</f>
        <v>0</v>
      </c>
      <c r="L74" s="12"/>
      <c r="M74" s="12"/>
      <c r="N74" s="12"/>
      <c r="O74" s="12">
        <f>K74-N74</f>
        <v>0</v>
      </c>
      <c r="P74" s="19"/>
      <c r="Q74" s="20"/>
      <c r="R74" s="41"/>
      <c r="S74" s="41"/>
      <c r="T74" s="41"/>
      <c r="U74" s="41"/>
      <c r="V74" s="41"/>
    </row>
    <row r="75" spans="2:22" ht="27" customHeight="1" x14ac:dyDescent="0.25">
      <c r="B75" s="9">
        <v>1000</v>
      </c>
      <c r="C75" s="9">
        <v>1100</v>
      </c>
      <c r="D75" s="9">
        <v>113</v>
      </c>
      <c r="E75" s="138" t="s">
        <v>173</v>
      </c>
      <c r="F75" s="10" t="s">
        <v>50</v>
      </c>
      <c r="G75" s="126"/>
      <c r="H75" s="11">
        <v>15</v>
      </c>
      <c r="I75" s="13">
        <v>4953.2</v>
      </c>
      <c r="J75" s="13"/>
      <c r="K75" s="12">
        <f t="shared" ref="K75" si="20">I75+J75</f>
        <v>4953.2</v>
      </c>
      <c r="L75" s="13"/>
      <c r="M75" s="13">
        <v>453.2</v>
      </c>
      <c r="N75" s="30">
        <f>M75</f>
        <v>453.2</v>
      </c>
      <c r="O75" s="12">
        <f>K75-N75</f>
        <v>4500</v>
      </c>
      <c r="P75" s="19"/>
      <c r="Q75" s="20"/>
      <c r="R75" s="41"/>
      <c r="S75" s="41"/>
      <c r="T75" s="41"/>
      <c r="U75" s="41"/>
      <c r="V75" s="41"/>
    </row>
    <row r="76" spans="2:22" ht="27" customHeight="1" x14ac:dyDescent="0.25">
      <c r="B76" s="9">
        <v>1000</v>
      </c>
      <c r="C76" s="9">
        <v>1100</v>
      </c>
      <c r="D76" s="9">
        <v>113</v>
      </c>
      <c r="E76" s="138" t="s">
        <v>185</v>
      </c>
      <c r="F76" s="10" t="s">
        <v>181</v>
      </c>
      <c r="G76" s="126"/>
      <c r="H76" s="11">
        <v>15</v>
      </c>
      <c r="I76" s="12">
        <v>4298.5</v>
      </c>
      <c r="J76" s="12">
        <v>0</v>
      </c>
      <c r="K76" s="12">
        <f>I76-J76</f>
        <v>4298.5</v>
      </c>
      <c r="L76" s="12"/>
      <c r="M76" s="12">
        <v>348.5</v>
      </c>
      <c r="N76" s="12">
        <v>348.5</v>
      </c>
      <c r="O76" s="12">
        <f>K76-N76</f>
        <v>3950</v>
      </c>
      <c r="P76" s="19"/>
      <c r="Q76" s="20"/>
      <c r="R76" s="41"/>
      <c r="S76" s="41"/>
      <c r="T76" s="41"/>
      <c r="U76" s="41"/>
      <c r="V76" s="41"/>
    </row>
    <row r="77" spans="2:22" ht="27" customHeight="1" x14ac:dyDescent="0.25">
      <c r="B77" s="9">
        <v>1000</v>
      </c>
      <c r="C77" s="9">
        <v>1100</v>
      </c>
      <c r="D77" s="9">
        <v>113</v>
      </c>
      <c r="E77" s="106" t="s">
        <v>133</v>
      </c>
      <c r="F77" s="50" t="s">
        <v>51</v>
      </c>
      <c r="G77" s="138"/>
      <c r="H77" s="11">
        <v>15</v>
      </c>
      <c r="I77" s="12">
        <v>4298.5</v>
      </c>
      <c r="J77" s="12">
        <v>0</v>
      </c>
      <c r="K77" s="12">
        <f>I77-J77</f>
        <v>4298.5</v>
      </c>
      <c r="L77" s="12"/>
      <c r="M77" s="12">
        <v>348.5</v>
      </c>
      <c r="N77" s="12">
        <v>348.5</v>
      </c>
      <c r="O77" s="12">
        <f>K77-N77</f>
        <v>3950</v>
      </c>
      <c r="P77" s="19"/>
      <c r="Q77" s="20"/>
      <c r="R77" s="41"/>
      <c r="S77" s="41"/>
      <c r="T77" s="41"/>
      <c r="U77" s="41"/>
      <c r="V77" s="41"/>
    </row>
    <row r="78" spans="2:22" ht="27" customHeight="1" x14ac:dyDescent="0.25">
      <c r="B78" s="24"/>
      <c r="C78" s="24"/>
      <c r="D78" s="24"/>
      <c r="E78" s="24" t="s">
        <v>52</v>
      </c>
      <c r="F78" s="25"/>
      <c r="G78" s="61"/>
      <c r="H78" s="56"/>
      <c r="I78" s="27">
        <f>SUM(I72:I77)</f>
        <v>23091.200000000001</v>
      </c>
      <c r="J78" s="27">
        <f t="shared" ref="J78:O78" si="21">SUM(J72:J77)</f>
        <v>0</v>
      </c>
      <c r="K78" s="27">
        <f t="shared" si="21"/>
        <v>23091.200000000001</v>
      </c>
      <c r="L78" s="27">
        <f t="shared" si="21"/>
        <v>0</v>
      </c>
      <c r="M78" s="27">
        <f t="shared" si="21"/>
        <v>2550.1999999999998</v>
      </c>
      <c r="N78" s="27">
        <f t="shared" si="21"/>
        <v>2550.1999999999998</v>
      </c>
      <c r="O78" s="27">
        <f t="shared" si="21"/>
        <v>20541</v>
      </c>
      <c r="P78" s="28"/>
      <c r="Q78" s="20"/>
      <c r="R78" s="41"/>
      <c r="S78" s="41"/>
      <c r="T78" s="41"/>
      <c r="U78" s="41"/>
      <c r="V78" s="41"/>
    </row>
    <row r="79" spans="2:22" ht="27" customHeight="1" x14ac:dyDescent="0.25">
      <c r="B79" s="43"/>
      <c r="C79" s="43"/>
      <c r="D79" s="43"/>
      <c r="E79" s="44"/>
      <c r="F79" s="15"/>
      <c r="G79" s="100"/>
      <c r="H79" s="45"/>
      <c r="I79" s="45"/>
      <c r="J79" s="45"/>
      <c r="K79" s="45"/>
      <c r="L79" s="45"/>
      <c r="M79" s="45"/>
      <c r="N79" s="45"/>
      <c r="O79" s="45"/>
      <c r="P79" s="14"/>
      <c r="Q79" s="41"/>
      <c r="R79" s="41"/>
      <c r="S79" s="41"/>
      <c r="T79" s="41"/>
      <c r="U79" s="41"/>
      <c r="V79" s="41"/>
    </row>
    <row r="80" spans="2:22" ht="27" customHeight="1" x14ac:dyDescent="0.25">
      <c r="B80" s="43"/>
      <c r="C80" s="43"/>
      <c r="D80" s="43"/>
      <c r="E80" s="44"/>
      <c r="F80" s="15"/>
      <c r="G80" s="100"/>
      <c r="H80" s="45"/>
      <c r="I80" s="45"/>
      <c r="J80" s="45"/>
      <c r="K80" s="45"/>
      <c r="L80" s="45"/>
      <c r="M80" s="45"/>
      <c r="N80" s="45"/>
      <c r="O80" s="45"/>
      <c r="P80" s="14"/>
      <c r="Q80" s="41"/>
      <c r="R80" s="41"/>
      <c r="S80" s="41"/>
      <c r="T80" s="41"/>
      <c r="U80" s="41"/>
      <c r="V80" s="41"/>
    </row>
    <row r="81" spans="1:22" ht="27" customHeight="1" x14ac:dyDescent="0.25">
      <c r="B81" s="43"/>
      <c r="C81" s="43"/>
      <c r="D81" s="43"/>
      <c r="E81" s="391"/>
      <c r="F81" s="391"/>
      <c r="G81" s="391"/>
      <c r="P81" s="14"/>
      <c r="Q81" s="41"/>
      <c r="R81" s="41"/>
      <c r="S81" s="41"/>
      <c r="T81" s="41"/>
      <c r="U81" s="41"/>
      <c r="V81" s="41"/>
    </row>
    <row r="82" spans="1:22" ht="27" customHeight="1" x14ac:dyDescent="0.25">
      <c r="B82" s="43"/>
      <c r="C82" s="43"/>
      <c r="D82" s="43"/>
      <c r="E82" s="391" t="s">
        <v>0</v>
      </c>
      <c r="F82" s="391"/>
      <c r="G82" s="391"/>
      <c r="H82" s="45"/>
      <c r="I82" s="45"/>
      <c r="J82" s="45"/>
      <c r="K82" s="45"/>
      <c r="L82" s="45"/>
      <c r="M82" s="45"/>
      <c r="N82" s="45"/>
      <c r="O82" s="45"/>
      <c r="P82" s="14"/>
      <c r="Q82" s="41"/>
      <c r="R82" s="41"/>
      <c r="S82" s="41"/>
      <c r="T82" s="41"/>
      <c r="U82" s="41"/>
      <c r="V82" s="41"/>
    </row>
    <row r="83" spans="1:22" ht="18" x14ac:dyDescent="0.25">
      <c r="B83" s="3"/>
      <c r="C83" s="41"/>
      <c r="D83" s="41"/>
      <c r="E83" s="391" t="s">
        <v>1</v>
      </c>
      <c r="F83" s="391"/>
      <c r="G83" s="391"/>
      <c r="H83" s="391" t="s">
        <v>176</v>
      </c>
      <c r="I83" s="391"/>
      <c r="J83" s="391"/>
      <c r="K83" s="391"/>
      <c r="L83" s="391"/>
      <c r="M83" s="391"/>
      <c r="N83" s="391"/>
      <c r="O83" s="391"/>
      <c r="P83" s="41"/>
      <c r="Q83" s="41"/>
      <c r="R83" s="20"/>
    </row>
    <row r="84" spans="1:22" ht="18" x14ac:dyDescent="0.25">
      <c r="B84" s="4"/>
      <c r="C84" s="41"/>
      <c r="D84" s="41"/>
      <c r="E84" s="413"/>
      <c r="F84" s="413"/>
      <c r="G84" s="413"/>
      <c r="H84" s="46"/>
      <c r="I84" s="46"/>
      <c r="J84" s="46"/>
      <c r="K84" s="46"/>
      <c r="L84" s="46"/>
      <c r="M84" s="46"/>
      <c r="N84" s="46"/>
      <c r="O84" s="46"/>
      <c r="P84" s="41"/>
      <c r="Q84" s="41"/>
      <c r="R84" s="20"/>
    </row>
    <row r="85" spans="1:22" x14ac:dyDescent="0.25">
      <c r="B85" s="402" t="s">
        <v>9</v>
      </c>
      <c r="C85" s="402" t="s">
        <v>10</v>
      </c>
      <c r="D85" s="402" t="s">
        <v>11</v>
      </c>
      <c r="E85" s="404" t="s">
        <v>2</v>
      </c>
      <c r="F85" s="404" t="s">
        <v>38</v>
      </c>
      <c r="G85" s="404" t="s">
        <v>4</v>
      </c>
      <c r="H85" s="409" t="s">
        <v>12</v>
      </c>
      <c r="I85" s="47" t="s">
        <v>56</v>
      </c>
      <c r="J85" s="48"/>
      <c r="K85" s="48"/>
      <c r="L85" s="423" t="s">
        <v>6</v>
      </c>
      <c r="M85" s="424"/>
      <c r="N85" s="425"/>
      <c r="O85" s="396" t="s">
        <v>7</v>
      </c>
      <c r="P85" s="396" t="s">
        <v>8</v>
      </c>
      <c r="Q85" s="41"/>
      <c r="R85" s="20"/>
    </row>
    <row r="86" spans="1:22" x14ac:dyDescent="0.25">
      <c r="B86" s="421"/>
      <c r="C86" s="421"/>
      <c r="D86" s="421"/>
      <c r="E86" s="405"/>
      <c r="F86" s="405"/>
      <c r="G86" s="405"/>
      <c r="H86" s="422"/>
      <c r="I86" s="409" t="s">
        <v>13</v>
      </c>
      <c r="J86" s="409" t="s">
        <v>14</v>
      </c>
      <c r="K86" s="428" t="s">
        <v>15</v>
      </c>
      <c r="L86" s="409" t="s">
        <v>16</v>
      </c>
      <c r="M86" s="402" t="s">
        <v>17</v>
      </c>
      <c r="N86" s="402" t="s">
        <v>18</v>
      </c>
      <c r="O86" s="397"/>
      <c r="P86" s="397"/>
      <c r="Q86" s="41"/>
      <c r="R86" s="20"/>
    </row>
    <row r="87" spans="1:22" ht="22.5" customHeight="1" x14ac:dyDescent="0.25">
      <c r="B87" s="403"/>
      <c r="C87" s="403"/>
      <c r="D87" s="403"/>
      <c r="E87" s="406"/>
      <c r="F87" s="406"/>
      <c r="G87" s="406"/>
      <c r="H87" s="410"/>
      <c r="I87" s="410"/>
      <c r="J87" s="410"/>
      <c r="K87" s="429"/>
      <c r="L87" s="410"/>
      <c r="M87" s="403"/>
      <c r="N87" s="403"/>
      <c r="O87" s="398"/>
      <c r="P87" s="398"/>
      <c r="Q87" s="41"/>
      <c r="R87" s="20"/>
    </row>
    <row r="88" spans="1:22" ht="35.1" customHeight="1" x14ac:dyDescent="0.25">
      <c r="B88" s="9">
        <v>1000</v>
      </c>
      <c r="C88" s="9">
        <v>1100</v>
      </c>
      <c r="D88" s="9">
        <v>113</v>
      </c>
      <c r="E88" s="138" t="s">
        <v>63</v>
      </c>
      <c r="F88" s="10" t="s">
        <v>64</v>
      </c>
      <c r="G88" s="126"/>
      <c r="H88" s="11">
        <v>15</v>
      </c>
      <c r="I88" s="12">
        <v>2730.31</v>
      </c>
      <c r="J88" s="12">
        <v>0</v>
      </c>
      <c r="K88" s="12">
        <f>I88+J88</f>
        <v>2730.31</v>
      </c>
      <c r="L88" s="12"/>
      <c r="M88" s="12">
        <v>30.31</v>
      </c>
      <c r="N88" s="12">
        <v>30.31</v>
      </c>
      <c r="O88" s="12">
        <f>K88-N88</f>
        <v>2700</v>
      </c>
      <c r="P88" s="10"/>
      <c r="Q88" s="41"/>
      <c r="R88" s="20"/>
    </row>
    <row r="89" spans="1:22" ht="35.1" customHeight="1" x14ac:dyDescent="0.25">
      <c r="B89" s="62"/>
      <c r="C89" s="62"/>
      <c r="D89" s="62"/>
      <c r="E89" s="24" t="s">
        <v>65</v>
      </c>
      <c r="F89" s="25"/>
      <c r="G89" s="61"/>
      <c r="H89" s="58"/>
      <c r="I89" s="27">
        <f>I88</f>
        <v>2730.31</v>
      </c>
      <c r="J89" s="27">
        <f t="shared" ref="J89:O89" si="22">J88</f>
        <v>0</v>
      </c>
      <c r="K89" s="27">
        <f t="shared" si="22"/>
        <v>2730.31</v>
      </c>
      <c r="L89" s="27">
        <f t="shared" si="22"/>
        <v>0</v>
      </c>
      <c r="M89" s="27">
        <f t="shared" si="22"/>
        <v>30.31</v>
      </c>
      <c r="N89" s="27">
        <f t="shared" si="22"/>
        <v>30.31</v>
      </c>
      <c r="O89" s="27">
        <f t="shared" si="22"/>
        <v>2700</v>
      </c>
      <c r="P89" s="33"/>
      <c r="Q89" s="41"/>
      <c r="R89" s="20"/>
    </row>
    <row r="90" spans="1:22" ht="35.1" customHeight="1" x14ac:dyDescent="0.25">
      <c r="B90" s="9">
        <v>1000</v>
      </c>
      <c r="C90" s="9">
        <v>1100</v>
      </c>
      <c r="D90" s="9">
        <v>113</v>
      </c>
      <c r="E90" s="106" t="s">
        <v>138</v>
      </c>
      <c r="F90" s="10" t="s">
        <v>66</v>
      </c>
      <c r="G90" s="119"/>
      <c r="H90" s="11">
        <v>15</v>
      </c>
      <c r="I90" s="12">
        <v>1620.67</v>
      </c>
      <c r="J90" s="12">
        <f>79.19+0.14</f>
        <v>79.33</v>
      </c>
      <c r="K90" s="12">
        <f>I90+J90</f>
        <v>1700</v>
      </c>
      <c r="L90" s="12"/>
      <c r="M90" s="12"/>
      <c r="N90" s="12"/>
      <c r="O90" s="12">
        <f>K90</f>
        <v>1700</v>
      </c>
      <c r="P90" s="19"/>
      <c r="Q90" s="41"/>
      <c r="R90" s="20"/>
    </row>
    <row r="91" spans="1:22" ht="35.1" customHeight="1" x14ac:dyDescent="0.25">
      <c r="B91" s="9">
        <v>1000</v>
      </c>
      <c r="C91" s="9">
        <v>1100</v>
      </c>
      <c r="D91" s="9">
        <v>113</v>
      </c>
      <c r="E91" s="138" t="s">
        <v>177</v>
      </c>
      <c r="F91" s="10" t="s">
        <v>67</v>
      </c>
      <c r="G91" s="126"/>
      <c r="H91" s="11">
        <v>15</v>
      </c>
      <c r="I91" s="114">
        <v>5562.4</v>
      </c>
      <c r="J91" s="114"/>
      <c r="K91" s="114">
        <f>I91-J91</f>
        <v>5562.4</v>
      </c>
      <c r="L91" s="114"/>
      <c r="M91" s="114">
        <v>562.4</v>
      </c>
      <c r="N91" s="114">
        <f>M91</f>
        <v>562.4</v>
      </c>
      <c r="O91" s="115">
        <f>K91-N91</f>
        <v>5000</v>
      </c>
      <c r="P91" s="19"/>
      <c r="Q91" s="41"/>
      <c r="R91" s="20"/>
    </row>
    <row r="92" spans="1:22" ht="35.1" customHeight="1" x14ac:dyDescent="0.25">
      <c r="A92" s="109"/>
      <c r="B92" s="9">
        <v>1000</v>
      </c>
      <c r="C92" s="9">
        <v>1100</v>
      </c>
      <c r="D92" s="9">
        <v>113</v>
      </c>
      <c r="E92" s="138" t="s">
        <v>167</v>
      </c>
      <c r="F92" s="10" t="s">
        <v>47</v>
      </c>
      <c r="G92" s="126"/>
      <c r="H92" s="11">
        <v>15</v>
      </c>
      <c r="I92" s="12">
        <v>2392.4299999999998</v>
      </c>
      <c r="J92" s="12">
        <f>19.95+0.62</f>
        <v>20.57</v>
      </c>
      <c r="K92" s="12">
        <f>I92+J92</f>
        <v>2413</v>
      </c>
      <c r="L92" s="12"/>
      <c r="M92" s="12"/>
      <c r="N92" s="12"/>
      <c r="O92" s="12">
        <f>K92-N92</f>
        <v>2413</v>
      </c>
      <c r="P92" s="19"/>
      <c r="Q92" s="41"/>
      <c r="R92" s="20"/>
    </row>
    <row r="93" spans="1:22" ht="35.1" customHeight="1" x14ac:dyDescent="0.25">
      <c r="B93" s="23"/>
      <c r="C93" s="23"/>
      <c r="D93" s="23"/>
      <c r="E93" s="25" t="s">
        <v>68</v>
      </c>
      <c r="F93" s="33"/>
      <c r="G93" s="120"/>
      <c r="H93" s="63"/>
      <c r="I93" s="27">
        <f>SUM(I90:I92)</f>
        <v>9575.5</v>
      </c>
      <c r="J93" s="27">
        <f t="shared" ref="J93:O93" si="23">SUM(J90:J92)</f>
        <v>99.9</v>
      </c>
      <c r="K93" s="27">
        <f t="shared" si="23"/>
        <v>9675.4</v>
      </c>
      <c r="L93" s="27">
        <f t="shared" si="23"/>
        <v>0</v>
      </c>
      <c r="M93" s="27">
        <f t="shared" si="23"/>
        <v>562.4</v>
      </c>
      <c r="N93" s="27">
        <f t="shared" si="23"/>
        <v>562.4</v>
      </c>
      <c r="O93" s="27">
        <f t="shared" si="23"/>
        <v>9113</v>
      </c>
      <c r="P93" s="35"/>
      <c r="Q93" s="41"/>
      <c r="R93" s="20"/>
    </row>
    <row r="94" spans="1:22" ht="35.1" customHeight="1" x14ac:dyDescent="0.25">
      <c r="B94" s="9">
        <v>1000</v>
      </c>
      <c r="C94" s="9">
        <v>1100</v>
      </c>
      <c r="D94" s="9">
        <v>113</v>
      </c>
      <c r="E94" s="137"/>
      <c r="F94" s="10" t="s">
        <v>69</v>
      </c>
      <c r="G94" s="139"/>
      <c r="H94" s="11"/>
      <c r="I94" s="12">
        <v>0</v>
      </c>
      <c r="J94" s="12"/>
      <c r="K94" s="12">
        <v>0</v>
      </c>
      <c r="L94" s="12"/>
      <c r="M94" s="12">
        <v>0</v>
      </c>
      <c r="N94" s="12">
        <f>M94</f>
        <v>0</v>
      </c>
      <c r="O94" s="12">
        <f>K94-N94</f>
        <v>0</v>
      </c>
      <c r="P94" s="22"/>
      <c r="Q94" s="41"/>
      <c r="R94" s="20"/>
    </row>
    <row r="95" spans="1:22" s="109" customFormat="1" ht="35.1" customHeight="1" x14ac:dyDescent="0.25">
      <c r="B95" s="29">
        <v>1000</v>
      </c>
      <c r="C95" s="29">
        <v>1100</v>
      </c>
      <c r="D95" s="29">
        <v>113</v>
      </c>
      <c r="E95" s="137" t="s">
        <v>172</v>
      </c>
      <c r="F95" s="18" t="s">
        <v>42</v>
      </c>
      <c r="G95" s="140"/>
      <c r="H95" s="11">
        <v>15</v>
      </c>
      <c r="I95" s="21">
        <v>3791.07</v>
      </c>
      <c r="J95" s="21">
        <v>0</v>
      </c>
      <c r="K95" s="21">
        <f>I95+J95</f>
        <v>3791.07</v>
      </c>
      <c r="L95" s="21"/>
      <c r="M95" s="21">
        <v>291.07</v>
      </c>
      <c r="N95" s="21">
        <v>291.07</v>
      </c>
      <c r="O95" s="13">
        <f>K95-N95</f>
        <v>3500</v>
      </c>
      <c r="P95" s="22"/>
      <c r="Q95" s="41"/>
      <c r="R95" s="20"/>
    </row>
    <row r="96" spans="1:22" ht="35.1" customHeight="1" x14ac:dyDescent="0.25">
      <c r="B96" s="9">
        <v>1000</v>
      </c>
      <c r="C96" s="9">
        <v>1100</v>
      </c>
      <c r="D96" s="9">
        <v>113</v>
      </c>
      <c r="E96" s="106" t="s">
        <v>140</v>
      </c>
      <c r="F96" s="10" t="s">
        <v>69</v>
      </c>
      <c r="G96" s="139"/>
      <c r="H96" s="11">
        <v>15</v>
      </c>
      <c r="I96" s="12">
        <v>3426.28</v>
      </c>
      <c r="J96" s="12"/>
      <c r="K96" s="12">
        <f>I96+J96</f>
        <v>3426.28</v>
      </c>
      <c r="L96" s="12"/>
      <c r="M96" s="12">
        <v>126.28</v>
      </c>
      <c r="N96" s="12">
        <f t="shared" ref="N96" si="24">M96</f>
        <v>126.28</v>
      </c>
      <c r="O96" s="12">
        <f t="shared" ref="O96" si="25">K96-N96</f>
        <v>3300</v>
      </c>
      <c r="P96" s="22"/>
      <c r="Q96" s="41"/>
      <c r="R96" s="20"/>
    </row>
    <row r="97" spans="2:18" ht="35.1" customHeight="1" x14ac:dyDescent="0.25">
      <c r="B97" s="9">
        <v>1000</v>
      </c>
      <c r="C97" s="9">
        <v>1100</v>
      </c>
      <c r="D97" s="9">
        <v>113</v>
      </c>
      <c r="E97" s="138"/>
      <c r="F97" s="10" t="s">
        <v>69</v>
      </c>
      <c r="G97" s="121"/>
      <c r="H97" s="11"/>
      <c r="I97" s="12"/>
      <c r="J97" s="12"/>
      <c r="K97" s="12"/>
      <c r="L97" s="12"/>
      <c r="M97" s="12"/>
      <c r="N97" s="12">
        <f t="shared" ref="N97:N98" si="26">M97</f>
        <v>0</v>
      </c>
      <c r="O97" s="12">
        <f t="shared" ref="O97:O98" si="27">K97-N97</f>
        <v>0</v>
      </c>
      <c r="P97" s="22"/>
      <c r="Q97" s="41"/>
      <c r="R97" s="20"/>
    </row>
    <row r="98" spans="2:18" s="109" customFormat="1" ht="35.1" customHeight="1" x14ac:dyDescent="0.25">
      <c r="B98" s="29">
        <v>1000</v>
      </c>
      <c r="C98" s="29">
        <v>1100</v>
      </c>
      <c r="D98" s="29">
        <v>113</v>
      </c>
      <c r="E98" s="106" t="s">
        <v>139</v>
      </c>
      <c r="F98" s="10" t="s">
        <v>69</v>
      </c>
      <c r="G98" s="140"/>
      <c r="H98" s="11">
        <v>15</v>
      </c>
      <c r="I98" s="12">
        <v>3426.28</v>
      </c>
      <c r="J98" s="12"/>
      <c r="K98" s="12">
        <f>I98+J98</f>
        <v>3426.28</v>
      </c>
      <c r="L98" s="12"/>
      <c r="M98" s="12">
        <v>126.28</v>
      </c>
      <c r="N98" s="12">
        <f t="shared" si="26"/>
        <v>126.28</v>
      </c>
      <c r="O98" s="12">
        <f t="shared" si="27"/>
        <v>3300</v>
      </c>
      <c r="P98" s="22"/>
      <c r="Q98" s="41"/>
      <c r="R98" s="20"/>
    </row>
    <row r="99" spans="2:18" ht="35.1" customHeight="1" x14ac:dyDescent="0.25">
      <c r="B99" s="9">
        <v>1000</v>
      </c>
      <c r="C99" s="9">
        <v>1100</v>
      </c>
      <c r="D99" s="9">
        <v>113</v>
      </c>
      <c r="E99" s="138"/>
      <c r="F99" s="10"/>
      <c r="G99" s="126"/>
      <c r="H99" s="11"/>
      <c r="I99" s="12"/>
      <c r="J99" s="12"/>
      <c r="K99" s="12"/>
      <c r="L99" s="12"/>
      <c r="M99" s="12"/>
      <c r="N99" s="12"/>
      <c r="O99" s="12"/>
      <c r="P99" s="152"/>
      <c r="Q99" s="41"/>
      <c r="R99" s="41"/>
    </row>
    <row r="100" spans="2:18" ht="35.1" customHeight="1" x14ac:dyDescent="0.25">
      <c r="B100" s="54"/>
      <c r="C100" s="54"/>
      <c r="D100" s="54"/>
      <c r="E100" s="54" t="s">
        <v>70</v>
      </c>
      <c r="F100" s="70"/>
      <c r="G100" s="129"/>
      <c r="H100" s="71"/>
      <c r="I100" s="72">
        <f>SUM(I94:I99)</f>
        <v>10643.630000000001</v>
      </c>
      <c r="J100" s="72">
        <f t="shared" ref="J100:O100" si="28">SUM(J94:J99)</f>
        <v>0</v>
      </c>
      <c r="K100" s="72">
        <f t="shared" si="28"/>
        <v>10643.630000000001</v>
      </c>
      <c r="L100" s="72">
        <f t="shared" si="28"/>
        <v>0</v>
      </c>
      <c r="M100" s="72">
        <f t="shared" si="28"/>
        <v>543.63</v>
      </c>
      <c r="N100" s="72">
        <f t="shared" si="28"/>
        <v>543.63</v>
      </c>
      <c r="O100" s="72">
        <f t="shared" si="28"/>
        <v>10100</v>
      </c>
      <c r="P100" s="24"/>
      <c r="Q100" s="41"/>
      <c r="R100" s="41"/>
    </row>
    <row r="101" spans="2:18" x14ac:dyDescent="0.25">
      <c r="B101" s="43"/>
      <c r="C101" s="43"/>
      <c r="D101" s="43"/>
      <c r="E101" s="43"/>
      <c r="F101" s="141"/>
      <c r="G101" s="151"/>
      <c r="H101" s="142"/>
      <c r="I101" s="143"/>
      <c r="J101" s="143"/>
      <c r="K101" s="143"/>
      <c r="L101" s="143"/>
      <c r="M101" s="143"/>
      <c r="N101" s="143"/>
      <c r="O101" s="143"/>
      <c r="P101" s="44"/>
      <c r="Q101" s="41"/>
      <c r="R101" s="41"/>
    </row>
    <row r="102" spans="2:18" ht="18" x14ac:dyDescent="0.25">
      <c r="B102" s="43"/>
      <c r="C102" s="43"/>
      <c r="D102" s="4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14"/>
      <c r="Q102" s="41"/>
      <c r="R102" s="20"/>
    </row>
    <row r="103" spans="2:18" ht="18" x14ac:dyDescent="0.25">
      <c r="B103" s="43"/>
      <c r="C103" s="43"/>
      <c r="D103" s="43"/>
      <c r="E103" s="391" t="s">
        <v>0</v>
      </c>
      <c r="F103" s="391"/>
      <c r="G103" s="391"/>
      <c r="H103" s="45"/>
      <c r="I103" s="45"/>
      <c r="J103" s="45"/>
      <c r="K103" s="45"/>
      <c r="L103" s="45"/>
      <c r="M103" s="45"/>
      <c r="N103" s="45"/>
      <c r="O103" s="45"/>
      <c r="P103" s="14"/>
      <c r="Q103" s="41"/>
      <c r="R103" s="20"/>
    </row>
    <row r="104" spans="2:18" ht="18" x14ac:dyDescent="0.25">
      <c r="B104" s="3"/>
      <c r="C104" s="41"/>
      <c r="D104" s="41"/>
      <c r="E104" s="391" t="s">
        <v>1</v>
      </c>
      <c r="F104" s="391"/>
      <c r="G104" s="391"/>
      <c r="H104" s="391" t="s">
        <v>176</v>
      </c>
      <c r="I104" s="391"/>
      <c r="J104" s="391"/>
      <c r="K104" s="391"/>
      <c r="L104" s="391"/>
      <c r="M104" s="391"/>
      <c r="N104" s="391"/>
      <c r="O104" s="391"/>
      <c r="P104" s="41"/>
      <c r="Q104" s="41"/>
      <c r="R104" s="20"/>
    </row>
    <row r="105" spans="2:18" ht="18" x14ac:dyDescent="0.25">
      <c r="B105" s="4"/>
      <c r="C105" s="41"/>
      <c r="D105" s="41"/>
      <c r="E105" s="413"/>
      <c r="F105" s="413"/>
      <c r="G105" s="413"/>
      <c r="H105" s="46"/>
      <c r="I105" s="46"/>
      <c r="J105" s="46"/>
      <c r="K105" s="46"/>
      <c r="L105" s="46"/>
      <c r="M105" s="46"/>
      <c r="N105" s="46"/>
      <c r="O105" s="46"/>
      <c r="P105" s="41"/>
      <c r="Q105" s="41"/>
      <c r="R105" s="20"/>
    </row>
    <row r="106" spans="2:18" x14ac:dyDescent="0.25">
      <c r="B106" s="402" t="s">
        <v>9</v>
      </c>
      <c r="C106" s="402" t="s">
        <v>10</v>
      </c>
      <c r="D106" s="402" t="s">
        <v>11</v>
      </c>
      <c r="E106" s="404" t="s">
        <v>2</v>
      </c>
      <c r="F106" s="404" t="s">
        <v>38</v>
      </c>
      <c r="G106" s="404" t="s">
        <v>4</v>
      </c>
      <c r="H106" s="409" t="s">
        <v>12</v>
      </c>
      <c r="I106" s="47" t="s">
        <v>56</v>
      </c>
      <c r="J106" s="48"/>
      <c r="K106" s="48"/>
      <c r="L106" s="423" t="s">
        <v>6</v>
      </c>
      <c r="M106" s="424"/>
      <c r="N106" s="425"/>
      <c r="O106" s="396" t="s">
        <v>7</v>
      </c>
      <c r="P106" s="396" t="s">
        <v>8</v>
      </c>
      <c r="Q106" s="41"/>
      <c r="R106" s="20"/>
    </row>
    <row r="107" spans="2:18" x14ac:dyDescent="0.25">
      <c r="B107" s="421"/>
      <c r="C107" s="421"/>
      <c r="D107" s="421"/>
      <c r="E107" s="405"/>
      <c r="F107" s="405"/>
      <c r="G107" s="405"/>
      <c r="H107" s="422"/>
      <c r="I107" s="409" t="s">
        <v>13</v>
      </c>
      <c r="J107" s="409" t="s">
        <v>14</v>
      </c>
      <c r="K107" s="428" t="s">
        <v>15</v>
      </c>
      <c r="L107" s="409" t="s">
        <v>16</v>
      </c>
      <c r="M107" s="402" t="s">
        <v>17</v>
      </c>
      <c r="N107" s="402" t="s">
        <v>18</v>
      </c>
      <c r="O107" s="397"/>
      <c r="P107" s="397"/>
      <c r="Q107" s="41"/>
      <c r="R107" s="20"/>
    </row>
    <row r="108" spans="2:18" x14ac:dyDescent="0.25">
      <c r="B108" s="403"/>
      <c r="C108" s="403"/>
      <c r="D108" s="403"/>
      <c r="E108" s="406"/>
      <c r="F108" s="406"/>
      <c r="G108" s="406"/>
      <c r="H108" s="410"/>
      <c r="I108" s="410"/>
      <c r="J108" s="410"/>
      <c r="K108" s="429"/>
      <c r="L108" s="410"/>
      <c r="M108" s="403"/>
      <c r="N108" s="403"/>
      <c r="O108" s="398"/>
      <c r="P108" s="398"/>
      <c r="Q108" s="41"/>
      <c r="R108" s="20"/>
    </row>
    <row r="109" spans="2:18" ht="35.1" customHeight="1" x14ac:dyDescent="0.25">
      <c r="B109" s="9">
        <v>1000</v>
      </c>
      <c r="C109" s="9">
        <v>1100</v>
      </c>
      <c r="D109" s="9">
        <v>113</v>
      </c>
      <c r="E109" s="137" t="s">
        <v>141</v>
      </c>
      <c r="F109" s="73" t="s">
        <v>71</v>
      </c>
      <c r="G109" s="119"/>
      <c r="H109" s="11">
        <v>15</v>
      </c>
      <c r="I109" s="21">
        <v>4596</v>
      </c>
      <c r="J109" s="21">
        <v>0</v>
      </c>
      <c r="K109" s="21">
        <f>I109-J109</f>
        <v>4596</v>
      </c>
      <c r="L109" s="21"/>
      <c r="M109" s="21">
        <v>396</v>
      </c>
      <c r="N109" s="21">
        <f>M109</f>
        <v>396</v>
      </c>
      <c r="O109" s="13">
        <f>K109-N109</f>
        <v>4200</v>
      </c>
      <c r="P109" s="152"/>
      <c r="Q109" s="41"/>
      <c r="R109" s="41"/>
    </row>
    <row r="110" spans="2:18" ht="21" customHeight="1" x14ac:dyDescent="0.25">
      <c r="B110" s="9">
        <v>1000</v>
      </c>
      <c r="C110" s="9">
        <v>1100</v>
      </c>
      <c r="D110" s="9">
        <v>113</v>
      </c>
      <c r="E110" s="138"/>
      <c r="F110" s="39" t="s">
        <v>72</v>
      </c>
      <c r="G110" s="126"/>
      <c r="H110" s="11"/>
      <c r="I110" s="12"/>
      <c r="J110" s="12"/>
      <c r="K110" s="12"/>
      <c r="L110" s="12"/>
      <c r="M110" s="12"/>
      <c r="N110" s="12">
        <v>0</v>
      </c>
      <c r="O110" s="12">
        <f t="shared" ref="O110:O111" si="29">K110-N110</f>
        <v>0</v>
      </c>
      <c r="P110" s="152"/>
      <c r="Q110" s="41"/>
      <c r="R110" s="41"/>
    </row>
    <row r="111" spans="2:18" ht="35.1" customHeight="1" x14ac:dyDescent="0.25">
      <c r="B111" s="9">
        <v>1000</v>
      </c>
      <c r="C111" s="9">
        <v>1100</v>
      </c>
      <c r="D111" s="9">
        <v>113</v>
      </c>
      <c r="E111" s="138" t="s">
        <v>168</v>
      </c>
      <c r="F111" s="39" t="s">
        <v>73</v>
      </c>
      <c r="G111" s="126"/>
      <c r="H111" s="11">
        <v>15</v>
      </c>
      <c r="I111" s="163">
        <v>2310.4</v>
      </c>
      <c r="J111" s="12">
        <v>39.6</v>
      </c>
      <c r="K111" s="12">
        <f>I111+J111</f>
        <v>2350</v>
      </c>
      <c r="L111" s="12"/>
      <c r="M111" s="12">
        <v>0</v>
      </c>
      <c r="N111" s="12">
        <v>0</v>
      </c>
      <c r="O111" s="12">
        <f t="shared" si="29"/>
        <v>2350</v>
      </c>
      <c r="P111" s="152"/>
      <c r="Q111" s="41"/>
      <c r="R111" s="41"/>
    </row>
    <row r="112" spans="2:18" ht="35.1" customHeight="1" x14ac:dyDescent="0.25">
      <c r="B112" s="9">
        <v>1000</v>
      </c>
      <c r="C112" s="9">
        <v>1100</v>
      </c>
      <c r="D112" s="9">
        <v>113</v>
      </c>
      <c r="E112" s="137" t="s">
        <v>142</v>
      </c>
      <c r="F112" s="39" t="s">
        <v>73</v>
      </c>
      <c r="G112" s="138"/>
      <c r="H112" s="11">
        <v>15</v>
      </c>
      <c r="I112" s="12">
        <v>2310.4</v>
      </c>
      <c r="J112" s="12">
        <v>39.6</v>
      </c>
      <c r="K112" s="12">
        <f>I112+J112</f>
        <v>2350</v>
      </c>
      <c r="L112" s="12"/>
      <c r="M112" s="12"/>
      <c r="N112" s="12"/>
      <c r="O112" s="12">
        <f>K112-N112</f>
        <v>2350</v>
      </c>
      <c r="P112" s="152"/>
      <c r="Q112" s="41"/>
      <c r="R112" s="41"/>
    </row>
    <row r="113" spans="1:18" ht="35.1" customHeight="1" x14ac:dyDescent="0.25">
      <c r="B113" s="9">
        <v>1000</v>
      </c>
      <c r="C113" s="9">
        <v>1100</v>
      </c>
      <c r="D113" s="9">
        <v>113</v>
      </c>
      <c r="E113" s="106" t="s">
        <v>158</v>
      </c>
      <c r="F113" s="39" t="s">
        <v>73</v>
      </c>
      <c r="G113" s="138"/>
      <c r="H113" s="11">
        <v>15</v>
      </c>
      <c r="I113" s="12">
        <v>2310.4</v>
      </c>
      <c r="J113" s="12">
        <v>39.6</v>
      </c>
      <c r="K113" s="12">
        <f>I113+J113</f>
        <v>2350</v>
      </c>
      <c r="L113" s="12"/>
      <c r="M113" s="12"/>
      <c r="N113" s="12"/>
      <c r="O113" s="12">
        <f>K113-N113</f>
        <v>2350</v>
      </c>
      <c r="P113" s="152"/>
      <c r="Q113" s="41"/>
      <c r="R113" s="41"/>
    </row>
    <row r="114" spans="1:18" ht="35.1" customHeight="1" x14ac:dyDescent="0.25">
      <c r="B114" s="9">
        <v>1000</v>
      </c>
      <c r="C114" s="9">
        <v>1100</v>
      </c>
      <c r="D114" s="9">
        <v>113</v>
      </c>
      <c r="E114" s="106" t="s">
        <v>143</v>
      </c>
      <c r="F114" s="10" t="s">
        <v>74</v>
      </c>
      <c r="G114" s="139"/>
      <c r="H114" s="11">
        <v>15</v>
      </c>
      <c r="I114" s="12">
        <v>3426.28</v>
      </c>
      <c r="J114" s="12"/>
      <c r="K114" s="12">
        <f>I114+J114</f>
        <v>3426.28</v>
      </c>
      <c r="L114" s="12"/>
      <c r="M114" s="12">
        <v>126.28</v>
      </c>
      <c r="N114" s="12">
        <f t="shared" ref="N114" si="30">M114</f>
        <v>126.28</v>
      </c>
      <c r="O114" s="12">
        <f t="shared" ref="O114:O119" si="31">K114-N114</f>
        <v>3300</v>
      </c>
      <c r="P114" s="152"/>
      <c r="Q114" s="41"/>
      <c r="R114" s="41"/>
    </row>
    <row r="115" spans="1:18" s="109" customFormat="1" ht="35.1" customHeight="1" x14ac:dyDescent="0.25">
      <c r="B115" s="29">
        <v>1000</v>
      </c>
      <c r="C115" s="29">
        <v>1100</v>
      </c>
      <c r="D115" s="29">
        <v>113</v>
      </c>
      <c r="E115" s="106" t="s">
        <v>148</v>
      </c>
      <c r="F115" s="75" t="s">
        <v>74</v>
      </c>
      <c r="G115" s="140"/>
      <c r="H115" s="11">
        <v>15</v>
      </c>
      <c r="I115" s="12">
        <v>3426.28</v>
      </c>
      <c r="J115" s="13"/>
      <c r="K115" s="12">
        <f t="shared" ref="K115:K119" si="32">I115+J115</f>
        <v>3426.28</v>
      </c>
      <c r="L115" s="13"/>
      <c r="M115" s="12">
        <v>126.28</v>
      </c>
      <c r="N115" s="12">
        <f t="shared" ref="N115:N119" si="33">M115</f>
        <v>126.28</v>
      </c>
      <c r="O115" s="12">
        <f t="shared" si="31"/>
        <v>3300</v>
      </c>
      <c r="P115" s="152"/>
      <c r="Q115" s="41"/>
      <c r="R115" s="41"/>
    </row>
    <row r="116" spans="1:18" ht="35.1" customHeight="1" x14ac:dyDescent="0.25">
      <c r="B116" s="9">
        <v>1000</v>
      </c>
      <c r="C116" s="9">
        <v>1100</v>
      </c>
      <c r="D116" s="9">
        <v>113</v>
      </c>
      <c r="E116" s="137" t="s">
        <v>144</v>
      </c>
      <c r="F116" s="73" t="s">
        <v>74</v>
      </c>
      <c r="G116" s="139"/>
      <c r="H116" s="11">
        <v>15</v>
      </c>
      <c r="I116" s="12">
        <v>3426.28</v>
      </c>
      <c r="J116" s="12"/>
      <c r="K116" s="12">
        <f t="shared" si="32"/>
        <v>3426.28</v>
      </c>
      <c r="L116" s="12"/>
      <c r="M116" s="12">
        <v>126.28</v>
      </c>
      <c r="N116" s="12">
        <f t="shared" si="33"/>
        <v>126.28</v>
      </c>
      <c r="O116" s="12">
        <f t="shared" si="31"/>
        <v>3300</v>
      </c>
      <c r="P116" s="74"/>
      <c r="Q116" s="41"/>
      <c r="R116" s="41"/>
    </row>
    <row r="117" spans="1:18" ht="35.1" customHeight="1" x14ac:dyDescent="0.25">
      <c r="B117" s="29">
        <v>1000</v>
      </c>
      <c r="C117" s="29">
        <v>1100</v>
      </c>
      <c r="D117" s="29">
        <v>113</v>
      </c>
      <c r="E117" s="106" t="s">
        <v>145</v>
      </c>
      <c r="F117" s="75" t="s">
        <v>74</v>
      </c>
      <c r="G117" s="139"/>
      <c r="H117" s="11">
        <v>15</v>
      </c>
      <c r="I117" s="12">
        <v>3426.28</v>
      </c>
      <c r="J117" s="13"/>
      <c r="K117" s="12">
        <f t="shared" si="32"/>
        <v>3426.28</v>
      </c>
      <c r="L117" s="13"/>
      <c r="M117" s="12">
        <v>126.28</v>
      </c>
      <c r="N117" s="12">
        <f t="shared" si="33"/>
        <v>126.28</v>
      </c>
      <c r="O117" s="12">
        <f t="shared" si="31"/>
        <v>3300</v>
      </c>
      <c r="P117" s="74"/>
      <c r="Q117" s="41"/>
      <c r="R117" s="41"/>
    </row>
    <row r="118" spans="1:18" ht="35.1" customHeight="1" x14ac:dyDescent="0.25">
      <c r="B118" s="76">
        <v>1000</v>
      </c>
      <c r="C118" s="76">
        <v>1100</v>
      </c>
      <c r="D118" s="29">
        <v>113</v>
      </c>
      <c r="E118" s="137" t="s">
        <v>146</v>
      </c>
      <c r="F118" s="78" t="s">
        <v>75</v>
      </c>
      <c r="G118" s="139"/>
      <c r="H118" s="11">
        <v>15</v>
      </c>
      <c r="I118" s="12">
        <v>3426.28</v>
      </c>
      <c r="J118" s="12"/>
      <c r="K118" s="12">
        <f t="shared" si="32"/>
        <v>3426.28</v>
      </c>
      <c r="L118" s="12"/>
      <c r="M118" s="12">
        <v>126.28</v>
      </c>
      <c r="N118" s="12">
        <f t="shared" si="33"/>
        <v>126.28</v>
      </c>
      <c r="O118" s="12">
        <f t="shared" si="31"/>
        <v>3300</v>
      </c>
      <c r="P118" s="74"/>
      <c r="Q118" s="41"/>
      <c r="R118" s="41"/>
    </row>
    <row r="119" spans="1:18" ht="35.1" customHeight="1" x14ac:dyDescent="0.25">
      <c r="B119" s="9">
        <v>1000</v>
      </c>
      <c r="C119" s="9">
        <v>1100</v>
      </c>
      <c r="D119" s="9">
        <v>113</v>
      </c>
      <c r="E119" s="106" t="s">
        <v>147</v>
      </c>
      <c r="F119" s="10" t="s">
        <v>75</v>
      </c>
      <c r="G119" s="139"/>
      <c r="H119" s="11">
        <v>15</v>
      </c>
      <c r="I119" s="12">
        <v>3426.28</v>
      </c>
      <c r="J119" s="12"/>
      <c r="K119" s="12">
        <f t="shared" si="32"/>
        <v>3426.28</v>
      </c>
      <c r="L119" s="12"/>
      <c r="M119" s="12">
        <v>126.28</v>
      </c>
      <c r="N119" s="12">
        <f t="shared" si="33"/>
        <v>126.28</v>
      </c>
      <c r="O119" s="12">
        <f t="shared" si="31"/>
        <v>3300</v>
      </c>
      <c r="P119" s="74"/>
      <c r="Q119" s="41"/>
      <c r="R119" s="41"/>
    </row>
    <row r="120" spans="1:18" ht="16.5" customHeight="1" x14ac:dyDescent="0.25">
      <c r="B120" s="24"/>
      <c r="C120" s="24"/>
      <c r="D120" s="24"/>
      <c r="E120" s="81" t="s">
        <v>76</v>
      </c>
      <c r="F120" s="25"/>
      <c r="G120" s="34"/>
      <c r="H120" s="26"/>
      <c r="I120" s="27">
        <f>SUM(I109:I119)</f>
        <v>32084.879999999994</v>
      </c>
      <c r="J120" s="27">
        <f t="shared" ref="J120:O120" si="34">SUM(J109:J119)</f>
        <v>118.80000000000001</v>
      </c>
      <c r="K120" s="27">
        <f t="shared" si="34"/>
        <v>32203.679999999997</v>
      </c>
      <c r="L120" s="27">
        <f t="shared" si="34"/>
        <v>0</v>
      </c>
      <c r="M120" s="27">
        <f t="shared" si="34"/>
        <v>1153.6799999999998</v>
      </c>
      <c r="N120" s="27">
        <f t="shared" si="34"/>
        <v>1153.6799999999998</v>
      </c>
      <c r="O120" s="27">
        <f t="shared" si="34"/>
        <v>31050</v>
      </c>
      <c r="P120" s="24"/>
      <c r="Q120" s="41"/>
      <c r="R120" s="41"/>
    </row>
    <row r="121" spans="1:18" ht="35.1" customHeight="1" x14ac:dyDescent="0.25">
      <c r="B121" s="9">
        <v>1000</v>
      </c>
      <c r="C121" s="9">
        <v>1100</v>
      </c>
      <c r="D121" s="29">
        <v>113</v>
      </c>
      <c r="E121" s="137" t="s">
        <v>164</v>
      </c>
      <c r="F121" s="10" t="s">
        <v>77</v>
      </c>
      <c r="G121" s="119"/>
      <c r="H121" s="11">
        <v>15</v>
      </c>
      <c r="I121" s="12">
        <v>5075.04</v>
      </c>
      <c r="J121" s="12"/>
      <c r="K121" s="12">
        <f>I121</f>
        <v>5075.04</v>
      </c>
      <c r="L121" s="12"/>
      <c r="M121" s="12">
        <v>475.04</v>
      </c>
      <c r="N121" s="12">
        <v>475.04</v>
      </c>
      <c r="O121" s="12">
        <f>K121-N121</f>
        <v>4600</v>
      </c>
      <c r="P121" s="19"/>
      <c r="Q121" s="41"/>
      <c r="R121" s="41"/>
    </row>
    <row r="122" spans="1:18" ht="15" customHeight="1" x14ac:dyDescent="0.25">
      <c r="B122" s="54"/>
      <c r="C122" s="54"/>
      <c r="D122" s="54"/>
      <c r="E122" s="24" t="s">
        <v>78</v>
      </c>
      <c r="F122" s="25"/>
      <c r="G122" s="34"/>
      <c r="H122" s="82"/>
      <c r="I122" s="27">
        <f>SUM(I121)</f>
        <v>5075.04</v>
      </c>
      <c r="J122" s="27">
        <f t="shared" ref="J122:O122" si="35">SUM(J121)</f>
        <v>0</v>
      </c>
      <c r="K122" s="27">
        <f t="shared" si="35"/>
        <v>5075.04</v>
      </c>
      <c r="L122" s="27">
        <f t="shared" si="35"/>
        <v>0</v>
      </c>
      <c r="M122" s="27">
        <f t="shared" si="35"/>
        <v>475.04</v>
      </c>
      <c r="N122" s="27">
        <f t="shared" si="35"/>
        <v>475.04</v>
      </c>
      <c r="O122" s="27">
        <f t="shared" si="35"/>
        <v>4600</v>
      </c>
      <c r="P122" s="28"/>
      <c r="Q122" s="41"/>
      <c r="R122" s="41"/>
    </row>
    <row r="123" spans="1:18" ht="35.1" customHeight="1" x14ac:dyDescent="0.25">
      <c r="B123" s="9">
        <v>1000</v>
      </c>
      <c r="C123" s="9">
        <v>1100</v>
      </c>
      <c r="D123" s="9">
        <v>113</v>
      </c>
      <c r="E123" s="138" t="s">
        <v>79</v>
      </c>
      <c r="F123" s="10" t="s">
        <v>80</v>
      </c>
      <c r="G123" s="126"/>
      <c r="H123" s="11">
        <v>15</v>
      </c>
      <c r="I123" s="12">
        <v>5928.06</v>
      </c>
      <c r="J123" s="12"/>
      <c r="K123" s="12">
        <f>I123-J123</f>
        <v>5928.06</v>
      </c>
      <c r="L123" s="12"/>
      <c r="M123" s="12">
        <v>628.05999999999995</v>
      </c>
      <c r="N123" s="12">
        <v>628.05999999999995</v>
      </c>
      <c r="O123" s="12">
        <f t="shared" ref="O123:O131" si="36">K123-N123</f>
        <v>5300</v>
      </c>
      <c r="P123" s="153"/>
      <c r="Q123" s="41"/>
      <c r="R123" s="20"/>
    </row>
    <row r="124" spans="1:18" ht="35.1" customHeight="1" x14ac:dyDescent="0.25">
      <c r="B124" s="9">
        <v>1000</v>
      </c>
      <c r="C124" s="9">
        <v>1100</v>
      </c>
      <c r="D124" s="9">
        <v>113</v>
      </c>
      <c r="E124" s="134" t="s">
        <v>149</v>
      </c>
      <c r="F124" s="10" t="s">
        <v>83</v>
      </c>
      <c r="G124" s="138"/>
      <c r="H124" s="11">
        <v>15</v>
      </c>
      <c r="I124" s="21">
        <v>3791.07</v>
      </c>
      <c r="J124" s="21">
        <v>0</v>
      </c>
      <c r="K124" s="21">
        <f t="shared" ref="K124:K130" si="37">I124+J124</f>
        <v>3791.07</v>
      </c>
      <c r="L124" s="21"/>
      <c r="M124" s="21">
        <v>291.07</v>
      </c>
      <c r="N124" s="21">
        <v>291.07</v>
      </c>
      <c r="O124" s="13">
        <f t="shared" si="36"/>
        <v>3500</v>
      </c>
      <c r="P124" s="153"/>
      <c r="Q124" s="41"/>
      <c r="R124" s="20"/>
    </row>
    <row r="125" spans="1:18" ht="35.1" customHeight="1" x14ac:dyDescent="0.25">
      <c r="A125" s="109"/>
      <c r="B125" s="9">
        <v>1000</v>
      </c>
      <c r="C125" s="9">
        <v>1100</v>
      </c>
      <c r="D125" s="9">
        <v>113</v>
      </c>
      <c r="E125" s="138" t="s">
        <v>175</v>
      </c>
      <c r="F125" s="73" t="s">
        <v>84</v>
      </c>
      <c r="G125" s="126"/>
      <c r="H125" s="11">
        <v>15</v>
      </c>
      <c r="I125" s="21">
        <v>3791.07</v>
      </c>
      <c r="J125" s="21">
        <v>0</v>
      </c>
      <c r="K125" s="21">
        <f t="shared" si="37"/>
        <v>3791.07</v>
      </c>
      <c r="L125" s="21"/>
      <c r="M125" s="21">
        <v>291.07</v>
      </c>
      <c r="N125" s="21">
        <v>291.07</v>
      </c>
      <c r="O125" s="13">
        <f t="shared" si="36"/>
        <v>3500</v>
      </c>
      <c r="P125" s="153"/>
      <c r="Q125" s="41"/>
      <c r="R125" s="20"/>
    </row>
    <row r="126" spans="1:18" ht="20.25" customHeight="1" x14ac:dyDescent="0.25">
      <c r="B126" s="9">
        <v>1000</v>
      </c>
      <c r="C126" s="9">
        <v>1100</v>
      </c>
      <c r="D126" s="9">
        <v>113</v>
      </c>
      <c r="E126" s="138" t="s">
        <v>190</v>
      </c>
      <c r="F126" s="10" t="s">
        <v>83</v>
      </c>
      <c r="G126" s="126"/>
      <c r="H126" s="11">
        <v>15</v>
      </c>
      <c r="I126" s="21">
        <v>3791.07</v>
      </c>
      <c r="J126" s="21">
        <v>0</v>
      </c>
      <c r="K126" s="21">
        <f t="shared" si="37"/>
        <v>3791.07</v>
      </c>
      <c r="L126" s="21"/>
      <c r="M126" s="21">
        <v>291.07</v>
      </c>
      <c r="N126" s="21">
        <v>291.07</v>
      </c>
      <c r="O126" s="13">
        <f t="shared" si="36"/>
        <v>3500</v>
      </c>
      <c r="P126" s="153"/>
      <c r="Q126" s="41"/>
      <c r="R126" s="20"/>
    </row>
    <row r="127" spans="1:18" ht="20.25" customHeight="1" x14ac:dyDescent="0.25">
      <c r="B127" s="9">
        <v>1000</v>
      </c>
      <c r="C127" s="9">
        <v>1100</v>
      </c>
      <c r="D127" s="9">
        <v>113</v>
      </c>
      <c r="E127" s="138" t="s">
        <v>182</v>
      </c>
      <c r="F127" s="10" t="s">
        <v>83</v>
      </c>
      <c r="G127" s="126"/>
      <c r="H127" s="11">
        <v>15</v>
      </c>
      <c r="I127" s="21">
        <v>3791.07</v>
      </c>
      <c r="J127" s="21">
        <v>0</v>
      </c>
      <c r="K127" s="21">
        <f t="shared" si="37"/>
        <v>3791.07</v>
      </c>
      <c r="L127" s="21"/>
      <c r="M127" s="21">
        <v>291.07</v>
      </c>
      <c r="N127" s="21">
        <v>291.07</v>
      </c>
      <c r="O127" s="13">
        <f t="shared" si="36"/>
        <v>3500</v>
      </c>
      <c r="P127" s="154"/>
      <c r="Q127" s="41"/>
      <c r="R127" s="20"/>
    </row>
    <row r="128" spans="1:18" ht="35.1" customHeight="1" x14ac:dyDescent="0.25">
      <c r="B128" s="9">
        <v>1000</v>
      </c>
      <c r="C128" s="9">
        <v>1100</v>
      </c>
      <c r="D128" s="9">
        <v>113</v>
      </c>
      <c r="E128" s="138" t="s">
        <v>85</v>
      </c>
      <c r="F128" s="10" t="s">
        <v>83</v>
      </c>
      <c r="G128" s="126"/>
      <c r="H128" s="11">
        <v>15</v>
      </c>
      <c r="I128" s="21">
        <v>3791.07</v>
      </c>
      <c r="J128" s="21">
        <v>0</v>
      </c>
      <c r="K128" s="21">
        <f t="shared" si="37"/>
        <v>3791.07</v>
      </c>
      <c r="L128" s="21"/>
      <c r="M128" s="21">
        <v>291.07</v>
      </c>
      <c r="N128" s="21">
        <v>291.07</v>
      </c>
      <c r="O128" s="13">
        <f t="shared" si="36"/>
        <v>3500</v>
      </c>
      <c r="P128" s="153"/>
      <c r="Q128" s="41"/>
      <c r="R128" s="20"/>
    </row>
    <row r="129" spans="1:18" ht="35.1" customHeight="1" x14ac:dyDescent="0.25">
      <c r="B129" s="9">
        <v>1000</v>
      </c>
      <c r="C129" s="9">
        <v>1100</v>
      </c>
      <c r="D129" s="9">
        <v>113</v>
      </c>
      <c r="E129" s="138" t="s">
        <v>86</v>
      </c>
      <c r="F129" s="10" t="s">
        <v>83</v>
      </c>
      <c r="G129" s="126"/>
      <c r="H129" s="11">
        <v>15</v>
      </c>
      <c r="I129" s="21">
        <v>3791.07</v>
      </c>
      <c r="J129" s="21">
        <v>0</v>
      </c>
      <c r="K129" s="21">
        <f t="shared" si="37"/>
        <v>3791.07</v>
      </c>
      <c r="L129" s="21"/>
      <c r="M129" s="21">
        <v>291.07</v>
      </c>
      <c r="N129" s="21">
        <v>291.07</v>
      </c>
      <c r="O129" s="13">
        <f t="shared" si="36"/>
        <v>3500</v>
      </c>
      <c r="P129" s="153"/>
      <c r="Q129" s="41"/>
      <c r="R129" s="20"/>
    </row>
    <row r="130" spans="1:18" ht="35.1" customHeight="1" x14ac:dyDescent="0.25">
      <c r="B130" s="9">
        <v>1000</v>
      </c>
      <c r="C130" s="9">
        <v>1100</v>
      </c>
      <c r="D130" s="9">
        <v>113</v>
      </c>
      <c r="E130" s="138" t="s">
        <v>87</v>
      </c>
      <c r="F130" s="10" t="s">
        <v>83</v>
      </c>
      <c r="G130" s="126"/>
      <c r="H130" s="11">
        <v>15</v>
      </c>
      <c r="I130" s="21">
        <v>3791.07</v>
      </c>
      <c r="J130" s="21">
        <v>0</v>
      </c>
      <c r="K130" s="21">
        <f t="shared" si="37"/>
        <v>3791.07</v>
      </c>
      <c r="L130" s="21"/>
      <c r="M130" s="21">
        <v>291.07</v>
      </c>
      <c r="N130" s="21">
        <v>291.07</v>
      </c>
      <c r="O130" s="13">
        <f t="shared" si="36"/>
        <v>3500</v>
      </c>
      <c r="P130" s="153"/>
      <c r="Q130" s="41"/>
      <c r="R130" s="20"/>
    </row>
    <row r="131" spans="1:18" ht="35.1" customHeight="1" x14ac:dyDescent="0.25">
      <c r="B131" s="9">
        <v>1000</v>
      </c>
      <c r="C131" s="9">
        <v>1100</v>
      </c>
      <c r="D131" s="9">
        <v>113</v>
      </c>
      <c r="E131" s="77" t="s">
        <v>88</v>
      </c>
      <c r="F131" s="10" t="s">
        <v>89</v>
      </c>
      <c r="G131" s="130"/>
      <c r="H131" s="11">
        <v>15</v>
      </c>
      <c r="I131" s="12">
        <v>4357.84</v>
      </c>
      <c r="J131" s="12">
        <v>0</v>
      </c>
      <c r="K131" s="12">
        <f>I131-J131</f>
        <v>4357.84</v>
      </c>
      <c r="L131" s="12"/>
      <c r="M131" s="12">
        <v>357.84</v>
      </c>
      <c r="N131" s="12">
        <v>357.84</v>
      </c>
      <c r="O131" s="12">
        <f t="shared" si="36"/>
        <v>4000</v>
      </c>
      <c r="P131" s="153"/>
      <c r="Q131" s="41"/>
      <c r="R131" s="20"/>
    </row>
    <row r="132" spans="1:18" ht="23.25" customHeight="1" x14ac:dyDescent="0.25">
      <c r="B132" s="54"/>
      <c r="C132" s="54"/>
      <c r="D132" s="54"/>
      <c r="E132" s="24" t="s">
        <v>90</v>
      </c>
      <c r="F132" s="25"/>
      <c r="G132" s="34"/>
      <c r="H132" s="26"/>
      <c r="I132" s="27">
        <f>SUM(I123:I131)</f>
        <v>36823.39</v>
      </c>
      <c r="J132" s="27">
        <f t="shared" ref="J132:O132" si="38">SUM(J123:J131)</f>
        <v>0</v>
      </c>
      <c r="K132" s="27">
        <f t="shared" si="38"/>
        <v>36823.39</v>
      </c>
      <c r="L132" s="27">
        <f t="shared" si="38"/>
        <v>0</v>
      </c>
      <c r="M132" s="27">
        <f t="shared" si="38"/>
        <v>3023.3900000000003</v>
      </c>
      <c r="N132" s="27">
        <f t="shared" si="38"/>
        <v>3023.3900000000003</v>
      </c>
      <c r="O132" s="27">
        <f t="shared" si="38"/>
        <v>33800</v>
      </c>
      <c r="P132" s="86"/>
      <c r="Q132" s="41"/>
      <c r="R132" s="20"/>
    </row>
    <row r="133" spans="1:18" x14ac:dyDescent="0.25">
      <c r="B133" s="65"/>
      <c r="C133" s="65"/>
      <c r="D133" s="65"/>
      <c r="E133" s="83"/>
      <c r="F133" s="67"/>
      <c r="G133" s="128"/>
      <c r="H133" s="68"/>
      <c r="I133" s="69"/>
      <c r="J133" s="69"/>
      <c r="K133" s="69"/>
      <c r="L133" s="69"/>
      <c r="M133" s="69"/>
      <c r="N133" s="69"/>
      <c r="O133" s="69"/>
      <c r="P133" s="44"/>
      <c r="Q133" s="1"/>
      <c r="R133" s="1"/>
    </row>
    <row r="134" spans="1:18" x14ac:dyDescent="0.25">
      <c r="B134" s="65"/>
      <c r="C134" s="65"/>
      <c r="D134" s="65"/>
      <c r="E134" s="83"/>
      <c r="F134" s="67"/>
      <c r="G134" s="128"/>
      <c r="H134" s="68"/>
      <c r="I134" s="69"/>
      <c r="J134" s="69"/>
      <c r="K134" s="69"/>
      <c r="L134" s="69"/>
      <c r="M134" s="69"/>
      <c r="N134" s="69"/>
      <c r="O134" s="69"/>
      <c r="P134" s="44"/>
      <c r="Q134" s="1"/>
      <c r="R134" s="1"/>
    </row>
    <row r="135" spans="1:18" x14ac:dyDescent="0.25">
      <c r="B135" s="65"/>
      <c r="C135" s="65"/>
      <c r="D135" s="65"/>
      <c r="E135" s="83"/>
      <c r="F135" s="67"/>
      <c r="G135" s="128"/>
      <c r="H135" s="68"/>
      <c r="I135" s="69"/>
      <c r="J135" s="69"/>
      <c r="K135" s="69"/>
      <c r="L135" s="69"/>
      <c r="M135" s="69"/>
      <c r="N135" s="69"/>
      <c r="O135" s="69"/>
      <c r="P135" s="44"/>
      <c r="Q135" s="1"/>
      <c r="R135" s="1"/>
    </row>
    <row r="136" spans="1:18" ht="18" x14ac:dyDescent="0.25">
      <c r="B136" s="43"/>
      <c r="C136" s="43"/>
      <c r="D136" s="43"/>
      <c r="E136" s="391" t="s">
        <v>0</v>
      </c>
      <c r="F136" s="391"/>
      <c r="G136" s="391"/>
      <c r="H136" s="391" t="s">
        <v>176</v>
      </c>
      <c r="I136" s="391"/>
      <c r="J136" s="391"/>
      <c r="K136" s="391"/>
      <c r="L136" s="391"/>
      <c r="M136" s="391"/>
      <c r="N136" s="391"/>
      <c r="O136" s="391"/>
      <c r="P136" s="92"/>
      <c r="Q136" s="1"/>
      <c r="R136" s="1"/>
    </row>
    <row r="137" spans="1:18" ht="18" x14ac:dyDescent="0.25">
      <c r="B137" s="3"/>
      <c r="C137" s="41"/>
      <c r="D137" s="41"/>
      <c r="E137" s="391" t="s">
        <v>1</v>
      </c>
      <c r="F137" s="391"/>
      <c r="G137" s="391"/>
      <c r="H137" s="391"/>
      <c r="I137" s="391"/>
      <c r="J137" s="391"/>
      <c r="K137" s="391"/>
      <c r="L137" s="391"/>
      <c r="M137" s="391"/>
      <c r="N137" s="391"/>
      <c r="O137" s="391"/>
      <c r="P137" s="41"/>
      <c r="Q137" s="1"/>
      <c r="R137" s="1"/>
    </row>
    <row r="138" spans="1:18" x14ac:dyDescent="0.25">
      <c r="B138" s="84"/>
      <c r="C138" s="84"/>
      <c r="D138" s="84"/>
      <c r="E138" s="396" t="s">
        <v>2</v>
      </c>
      <c r="F138" s="396" t="s">
        <v>38</v>
      </c>
      <c r="G138" s="396" t="s">
        <v>4</v>
      </c>
      <c r="H138" s="409" t="s">
        <v>12</v>
      </c>
      <c r="I138" s="85" t="s">
        <v>56</v>
      </c>
      <c r="J138" s="48"/>
      <c r="K138" s="48"/>
      <c r="L138" s="423" t="s">
        <v>6</v>
      </c>
      <c r="M138" s="424"/>
      <c r="N138" s="425"/>
      <c r="O138" s="396" t="s">
        <v>7</v>
      </c>
      <c r="P138" s="404" t="s">
        <v>8</v>
      </c>
      <c r="Q138" s="1"/>
      <c r="R138" s="1"/>
    </row>
    <row r="139" spans="1:18" x14ac:dyDescent="0.25">
      <c r="B139" s="402" t="s">
        <v>9</v>
      </c>
      <c r="C139" s="402" t="s">
        <v>10</v>
      </c>
      <c r="D139" s="402" t="s">
        <v>11</v>
      </c>
      <c r="E139" s="397"/>
      <c r="F139" s="397"/>
      <c r="G139" s="397"/>
      <c r="H139" s="422"/>
      <c r="I139" s="409" t="s">
        <v>13</v>
      </c>
      <c r="J139" s="409" t="s">
        <v>14</v>
      </c>
      <c r="K139" s="428" t="s">
        <v>15</v>
      </c>
      <c r="L139" s="409" t="s">
        <v>16</v>
      </c>
      <c r="M139" s="402" t="s">
        <v>17</v>
      </c>
      <c r="N139" s="402" t="s">
        <v>18</v>
      </c>
      <c r="O139" s="397"/>
      <c r="P139" s="405"/>
      <c r="Q139" s="1"/>
      <c r="R139" s="1"/>
    </row>
    <row r="140" spans="1:18" x14ac:dyDescent="0.25">
      <c r="B140" s="403"/>
      <c r="C140" s="403"/>
      <c r="D140" s="403"/>
      <c r="E140" s="398"/>
      <c r="F140" s="398"/>
      <c r="G140" s="398"/>
      <c r="H140" s="410"/>
      <c r="I140" s="410"/>
      <c r="J140" s="410"/>
      <c r="K140" s="429"/>
      <c r="L140" s="410"/>
      <c r="M140" s="403"/>
      <c r="N140" s="403"/>
      <c r="O140" s="398"/>
      <c r="P140" s="406"/>
      <c r="Q140" s="1"/>
      <c r="R140" s="1"/>
    </row>
    <row r="141" spans="1:18" ht="23.25" customHeight="1" x14ac:dyDescent="0.25">
      <c r="A141" s="109"/>
      <c r="B141" s="11">
        <v>1000</v>
      </c>
      <c r="C141" s="11">
        <v>1100</v>
      </c>
      <c r="D141" s="11">
        <v>113</v>
      </c>
      <c r="E141" s="138"/>
      <c r="F141" s="87" t="s">
        <v>91</v>
      </c>
      <c r="G141" s="121"/>
      <c r="H141" s="29"/>
      <c r="I141" s="37"/>
      <c r="J141" s="88"/>
      <c r="K141" s="37"/>
      <c r="L141" s="37"/>
      <c r="M141" s="37"/>
      <c r="N141" s="37"/>
      <c r="O141" s="37">
        <f>K141-N141</f>
        <v>0</v>
      </c>
      <c r="P141" s="153"/>
      <c r="Q141" s="41"/>
      <c r="R141" s="20"/>
    </row>
    <row r="142" spans="1:18" ht="21" customHeight="1" x14ac:dyDescent="0.25">
      <c r="B142" s="40"/>
      <c r="C142" s="40"/>
      <c r="D142" s="40"/>
      <c r="E142" s="61" t="s">
        <v>92</v>
      </c>
      <c r="F142" s="89"/>
      <c r="G142" s="120"/>
      <c r="H142" s="61"/>
      <c r="I142" s="91">
        <f>SUM(I141)</f>
        <v>0</v>
      </c>
      <c r="J142" s="91">
        <f t="shared" ref="J142:O142" si="39">SUM(J141)</f>
        <v>0</v>
      </c>
      <c r="K142" s="91">
        <f t="shared" si="39"/>
        <v>0</v>
      </c>
      <c r="L142" s="91">
        <f t="shared" si="39"/>
        <v>0</v>
      </c>
      <c r="M142" s="91">
        <f t="shared" si="39"/>
        <v>0</v>
      </c>
      <c r="N142" s="91">
        <f t="shared" si="39"/>
        <v>0</v>
      </c>
      <c r="O142" s="91">
        <f t="shared" si="39"/>
        <v>0</v>
      </c>
      <c r="P142" s="86"/>
      <c r="Q142" s="41"/>
      <c r="R142" s="20"/>
    </row>
    <row r="143" spans="1:18" ht="30" customHeight="1" x14ac:dyDescent="0.25">
      <c r="B143" s="29">
        <v>1000</v>
      </c>
      <c r="C143" s="29">
        <v>1100</v>
      </c>
      <c r="D143" s="29">
        <v>113</v>
      </c>
      <c r="E143" s="138" t="s">
        <v>93</v>
      </c>
      <c r="F143" s="18" t="s">
        <v>94</v>
      </c>
      <c r="G143" s="121"/>
      <c r="H143" s="11">
        <v>15</v>
      </c>
      <c r="I143" s="21">
        <v>3791.07</v>
      </c>
      <c r="J143" s="21">
        <v>0</v>
      </c>
      <c r="K143" s="21">
        <f>I143+J143</f>
        <v>3791.07</v>
      </c>
      <c r="L143" s="21"/>
      <c r="M143" s="21">
        <v>291.07</v>
      </c>
      <c r="N143" s="21">
        <v>291.07</v>
      </c>
      <c r="O143" s="13">
        <f t="shared" ref="O143:O149" si="40">K143-N143</f>
        <v>3500</v>
      </c>
      <c r="P143" s="74"/>
      <c r="Q143" s="1"/>
      <c r="R143" s="1"/>
    </row>
    <row r="144" spans="1:18" ht="30" customHeight="1" x14ac:dyDescent="0.25">
      <c r="B144" s="29">
        <v>1000</v>
      </c>
      <c r="C144" s="29">
        <v>1100</v>
      </c>
      <c r="D144" s="29">
        <v>113</v>
      </c>
      <c r="E144" s="138" t="s">
        <v>169</v>
      </c>
      <c r="F144" s="18" t="s">
        <v>94</v>
      </c>
      <c r="G144" s="121"/>
      <c r="H144" s="11">
        <v>15</v>
      </c>
      <c r="I144" s="21">
        <v>3791.07</v>
      </c>
      <c r="J144" s="21"/>
      <c r="K144" s="21">
        <f>I144-J144</f>
        <v>3791.07</v>
      </c>
      <c r="L144" s="21"/>
      <c r="M144" s="21">
        <v>291.07</v>
      </c>
      <c r="N144" s="21">
        <v>291.07</v>
      </c>
      <c r="O144" s="13">
        <f t="shared" si="40"/>
        <v>3500</v>
      </c>
      <c r="P144" s="74"/>
      <c r="Q144" s="1"/>
      <c r="R144" s="1"/>
    </row>
    <row r="145" spans="2:18" ht="30" customHeight="1" x14ac:dyDescent="0.25">
      <c r="B145" s="29">
        <v>1000</v>
      </c>
      <c r="C145" s="29">
        <v>1100</v>
      </c>
      <c r="D145" s="29">
        <v>113</v>
      </c>
      <c r="E145" s="138" t="s">
        <v>95</v>
      </c>
      <c r="F145" s="18" t="s">
        <v>96</v>
      </c>
      <c r="G145" s="121"/>
      <c r="H145" s="11">
        <v>15</v>
      </c>
      <c r="I145" s="21">
        <v>4596</v>
      </c>
      <c r="J145" s="21">
        <v>0</v>
      </c>
      <c r="K145" s="21">
        <f>I145-J145</f>
        <v>4596</v>
      </c>
      <c r="L145" s="21"/>
      <c r="M145" s="21">
        <v>396</v>
      </c>
      <c r="N145" s="21">
        <f>M145</f>
        <v>396</v>
      </c>
      <c r="O145" s="13">
        <f t="shared" si="40"/>
        <v>4200</v>
      </c>
      <c r="P145" s="74"/>
      <c r="Q145" s="1"/>
      <c r="R145" s="1"/>
    </row>
    <row r="146" spans="2:18" ht="30" customHeight="1" x14ac:dyDescent="0.25">
      <c r="B146" s="29">
        <v>1000</v>
      </c>
      <c r="C146" s="29">
        <v>1100</v>
      </c>
      <c r="D146" s="29">
        <v>113</v>
      </c>
      <c r="E146" s="138" t="s">
        <v>97</v>
      </c>
      <c r="F146" s="18" t="s">
        <v>98</v>
      </c>
      <c r="G146" s="121"/>
      <c r="H146" s="11">
        <v>15</v>
      </c>
      <c r="I146" s="21">
        <v>7350</v>
      </c>
      <c r="J146" s="21">
        <v>0</v>
      </c>
      <c r="K146" s="21">
        <v>7350</v>
      </c>
      <c r="L146" s="21"/>
      <c r="M146" s="21">
        <v>931</v>
      </c>
      <c r="N146" s="21">
        <f>K146-O146</f>
        <v>931</v>
      </c>
      <c r="O146" s="13">
        <v>6419</v>
      </c>
      <c r="P146" s="74"/>
    </row>
    <row r="147" spans="2:18" ht="30" customHeight="1" x14ac:dyDescent="0.25">
      <c r="B147" s="29">
        <v>1000</v>
      </c>
      <c r="C147" s="29">
        <v>1100</v>
      </c>
      <c r="D147" s="29">
        <v>113</v>
      </c>
      <c r="E147" s="138" t="s">
        <v>99</v>
      </c>
      <c r="F147" s="18" t="s">
        <v>100</v>
      </c>
      <c r="G147" s="121"/>
      <c r="H147" s="11">
        <v>15</v>
      </c>
      <c r="I147" s="21">
        <v>3201.86</v>
      </c>
      <c r="J147" s="21">
        <v>0</v>
      </c>
      <c r="K147" s="21">
        <v>3201.86</v>
      </c>
      <c r="L147" s="21"/>
      <c r="M147" s="21">
        <v>101.86</v>
      </c>
      <c r="N147" s="21">
        <v>101.86</v>
      </c>
      <c r="O147" s="13">
        <f t="shared" si="40"/>
        <v>3100</v>
      </c>
      <c r="P147" s="74"/>
    </row>
    <row r="148" spans="2:18" ht="30" customHeight="1" x14ac:dyDescent="0.25">
      <c r="B148" s="9">
        <v>1000</v>
      </c>
      <c r="C148" s="9">
        <v>1100</v>
      </c>
      <c r="D148" s="9">
        <v>113</v>
      </c>
      <c r="E148" s="138" t="s">
        <v>101</v>
      </c>
      <c r="F148" s="18" t="s">
        <v>102</v>
      </c>
      <c r="G148" s="121"/>
      <c r="H148" s="11">
        <v>15</v>
      </c>
      <c r="I148" s="21">
        <v>4417.3599999999997</v>
      </c>
      <c r="J148" s="21"/>
      <c r="K148" s="21">
        <f>I148-J148</f>
        <v>4417.3599999999997</v>
      </c>
      <c r="L148" s="21"/>
      <c r="M148" s="21">
        <v>367.36</v>
      </c>
      <c r="N148" s="21">
        <f>M148</f>
        <v>367.36</v>
      </c>
      <c r="O148" s="13">
        <f t="shared" si="40"/>
        <v>4049.9999999999995</v>
      </c>
      <c r="P148" s="22"/>
    </row>
    <row r="149" spans="2:18" ht="30" customHeight="1" x14ac:dyDescent="0.25">
      <c r="B149" s="9">
        <v>1000</v>
      </c>
      <c r="C149" s="9">
        <v>1100</v>
      </c>
      <c r="D149" s="9">
        <v>113</v>
      </c>
      <c r="E149" s="138" t="s">
        <v>103</v>
      </c>
      <c r="F149" s="18" t="s">
        <v>102</v>
      </c>
      <c r="G149" s="121"/>
      <c r="H149" s="11">
        <v>15</v>
      </c>
      <c r="I149" s="21">
        <v>4596</v>
      </c>
      <c r="J149" s="21">
        <v>0</v>
      </c>
      <c r="K149" s="21">
        <f>I149-J149</f>
        <v>4596</v>
      </c>
      <c r="L149" s="21"/>
      <c r="M149" s="21">
        <v>396</v>
      </c>
      <c r="N149" s="21">
        <f>M149</f>
        <v>396</v>
      </c>
      <c r="O149" s="13">
        <f t="shared" si="40"/>
        <v>4200</v>
      </c>
      <c r="P149" s="22"/>
    </row>
    <row r="150" spans="2:18" ht="30" customHeight="1" x14ac:dyDescent="0.25">
      <c r="B150" s="9">
        <v>1000</v>
      </c>
      <c r="C150" s="9">
        <v>1100</v>
      </c>
      <c r="D150" s="9">
        <v>113</v>
      </c>
      <c r="E150" s="138" t="s">
        <v>104</v>
      </c>
      <c r="F150" s="18" t="s">
        <v>102</v>
      </c>
      <c r="G150" s="118"/>
      <c r="H150" s="11">
        <v>15</v>
      </c>
      <c r="I150" s="21">
        <v>4596</v>
      </c>
      <c r="J150" s="21">
        <v>0</v>
      </c>
      <c r="K150" s="21">
        <f>I150-J150</f>
        <v>4596</v>
      </c>
      <c r="L150" s="21"/>
      <c r="M150" s="21">
        <v>396</v>
      </c>
      <c r="N150" s="21">
        <f>M150</f>
        <v>396</v>
      </c>
      <c r="O150" s="13">
        <f t="shared" ref="O150" si="41">K150-N150</f>
        <v>4200</v>
      </c>
      <c r="P150" s="22"/>
    </row>
    <row r="151" spans="2:18" ht="17.25" customHeight="1" x14ac:dyDescent="0.25">
      <c r="B151" s="29">
        <v>1000</v>
      </c>
      <c r="C151" s="29">
        <v>1100</v>
      </c>
      <c r="D151" s="29">
        <v>113</v>
      </c>
      <c r="E151" s="77"/>
      <c r="F151" s="18" t="s">
        <v>102</v>
      </c>
      <c r="G151" s="131"/>
      <c r="H151" s="11"/>
      <c r="I151" s="21"/>
      <c r="J151" s="21"/>
      <c r="K151" s="21"/>
      <c r="L151" s="21"/>
      <c r="M151" s="21"/>
      <c r="N151" s="21"/>
      <c r="O151" s="13">
        <v>0</v>
      </c>
      <c r="P151" s="22"/>
    </row>
    <row r="152" spans="2:18" s="109" customFormat="1" ht="30" customHeight="1" x14ac:dyDescent="0.25">
      <c r="B152" s="29">
        <v>1000</v>
      </c>
      <c r="C152" s="29">
        <v>1100</v>
      </c>
      <c r="D152" s="29">
        <v>113</v>
      </c>
      <c r="E152" s="106" t="s">
        <v>150</v>
      </c>
      <c r="F152" s="18" t="s">
        <v>105</v>
      </c>
      <c r="G152" s="124"/>
      <c r="H152" s="11">
        <v>15</v>
      </c>
      <c r="I152" s="114">
        <v>5562.4</v>
      </c>
      <c r="J152" s="114"/>
      <c r="K152" s="114">
        <f>I152-J152</f>
        <v>5562.4</v>
      </c>
      <c r="L152" s="114"/>
      <c r="M152" s="114">
        <v>562.4</v>
      </c>
      <c r="N152" s="114">
        <f>M152</f>
        <v>562.4</v>
      </c>
      <c r="O152" s="115">
        <f>K152-N152</f>
        <v>5000</v>
      </c>
      <c r="P152" s="22"/>
    </row>
    <row r="153" spans="2:18" ht="18.75" customHeight="1" x14ac:dyDescent="0.25">
      <c r="B153" s="54"/>
      <c r="C153" s="54"/>
      <c r="D153" s="54"/>
      <c r="E153" s="24" t="s">
        <v>106</v>
      </c>
      <c r="F153" s="25"/>
      <c r="G153" s="34"/>
      <c r="H153" s="58"/>
      <c r="I153" s="27">
        <f>SUM(I143:I152)</f>
        <v>41901.760000000002</v>
      </c>
      <c r="J153" s="27">
        <f t="shared" ref="J153:O153" si="42">SUM(J143:J152)</f>
        <v>0</v>
      </c>
      <c r="K153" s="27">
        <f t="shared" si="42"/>
        <v>41901.760000000002</v>
      </c>
      <c r="L153" s="27">
        <f t="shared" si="42"/>
        <v>0</v>
      </c>
      <c r="M153" s="27">
        <f t="shared" si="42"/>
        <v>3732.7599999999998</v>
      </c>
      <c r="N153" s="27">
        <f t="shared" si="42"/>
        <v>3732.7599999999998</v>
      </c>
      <c r="O153" s="27">
        <f t="shared" si="42"/>
        <v>38169</v>
      </c>
      <c r="P153" s="24"/>
    </row>
    <row r="154" spans="2:18" ht="30" customHeight="1" x14ac:dyDescent="0.25">
      <c r="B154" s="9">
        <v>1000</v>
      </c>
      <c r="C154" s="9">
        <v>1100</v>
      </c>
      <c r="D154" s="9">
        <v>113</v>
      </c>
      <c r="E154" s="106" t="s">
        <v>151</v>
      </c>
      <c r="F154" s="50" t="s">
        <v>107</v>
      </c>
      <c r="G154" s="138"/>
      <c r="H154" s="11">
        <v>15</v>
      </c>
      <c r="I154" s="114">
        <v>5562.4</v>
      </c>
      <c r="J154" s="114"/>
      <c r="K154" s="114">
        <f>I154-J154</f>
        <v>5562.4</v>
      </c>
      <c r="L154" s="114"/>
      <c r="M154" s="114">
        <v>562.4</v>
      </c>
      <c r="N154" s="114">
        <f>M154</f>
        <v>562.4</v>
      </c>
      <c r="O154" s="115">
        <f>K154-N154</f>
        <v>5000</v>
      </c>
      <c r="P154" s="153"/>
    </row>
    <row r="155" spans="2:18" s="109" customFormat="1" ht="30" customHeight="1" x14ac:dyDescent="0.25">
      <c r="B155" s="29">
        <v>1000</v>
      </c>
      <c r="C155" s="29">
        <v>1100</v>
      </c>
      <c r="D155" s="29">
        <v>113</v>
      </c>
      <c r="E155" s="106" t="s">
        <v>152</v>
      </c>
      <c r="F155" s="18" t="s">
        <v>36</v>
      </c>
      <c r="G155" s="138"/>
      <c r="H155" s="11">
        <v>15</v>
      </c>
      <c r="I155" s="12">
        <v>3089.65</v>
      </c>
      <c r="J155" s="12">
        <v>0</v>
      </c>
      <c r="K155" s="12">
        <v>3089.65</v>
      </c>
      <c r="L155" s="12"/>
      <c r="M155" s="12">
        <v>89.65</v>
      </c>
      <c r="N155" s="60">
        <v>89.65</v>
      </c>
      <c r="O155" s="12">
        <f>K155-N155</f>
        <v>3000</v>
      </c>
      <c r="P155" s="153"/>
    </row>
    <row r="156" spans="2:18" ht="21" customHeight="1" x14ac:dyDescent="0.25">
      <c r="B156" s="54"/>
      <c r="C156" s="54"/>
      <c r="D156" s="54"/>
      <c r="E156" s="24" t="s">
        <v>171</v>
      </c>
      <c r="F156" s="25"/>
      <c r="G156" s="34"/>
      <c r="H156" s="58"/>
      <c r="I156" s="27">
        <f>SUM(I154:I155)</f>
        <v>8652.0499999999993</v>
      </c>
      <c r="J156" s="27">
        <f t="shared" ref="J156:O156" si="43">SUM(J154:J155)</f>
        <v>0</v>
      </c>
      <c r="K156" s="27">
        <f t="shared" si="43"/>
        <v>8652.0499999999993</v>
      </c>
      <c r="L156" s="27">
        <f t="shared" si="43"/>
        <v>0</v>
      </c>
      <c r="M156" s="27">
        <f t="shared" si="43"/>
        <v>652.04999999999995</v>
      </c>
      <c r="N156" s="27">
        <f t="shared" si="43"/>
        <v>652.04999999999995</v>
      </c>
      <c r="O156" s="27">
        <f t="shared" si="43"/>
        <v>8000</v>
      </c>
      <c r="P156" s="24"/>
    </row>
    <row r="157" spans="2:18" ht="30" customHeight="1" x14ac:dyDescent="0.25">
      <c r="B157" s="9">
        <v>1000</v>
      </c>
      <c r="C157" s="9">
        <v>1100</v>
      </c>
      <c r="D157" s="76">
        <v>113</v>
      </c>
      <c r="E157" s="137" t="s">
        <v>153</v>
      </c>
      <c r="F157" s="79" t="s">
        <v>108</v>
      </c>
      <c r="G157" s="139"/>
      <c r="H157" s="11">
        <v>15</v>
      </c>
      <c r="I157" s="13">
        <v>4953.2</v>
      </c>
      <c r="J157" s="13"/>
      <c r="K157" s="12">
        <v>4953.2</v>
      </c>
      <c r="L157" s="13"/>
      <c r="M157" s="13">
        <v>453.2</v>
      </c>
      <c r="N157" s="30">
        <f>M157</f>
        <v>453.2</v>
      </c>
      <c r="O157" s="12">
        <f>K157-N157</f>
        <v>4500</v>
      </c>
      <c r="P157" s="153"/>
    </row>
    <row r="158" spans="2:18" ht="30" customHeight="1" x14ac:dyDescent="0.25">
      <c r="B158" s="9">
        <v>1000</v>
      </c>
      <c r="C158" s="9">
        <v>1100</v>
      </c>
      <c r="D158" s="9">
        <v>113</v>
      </c>
      <c r="E158" s="134" t="s">
        <v>154</v>
      </c>
      <c r="F158" s="50" t="s">
        <v>109</v>
      </c>
      <c r="G158" s="139"/>
      <c r="H158" s="11">
        <v>15</v>
      </c>
      <c r="I158" s="80">
        <v>4715</v>
      </c>
      <c r="J158" s="80"/>
      <c r="K158" s="80">
        <v>4715</v>
      </c>
      <c r="L158" s="12"/>
      <c r="M158" s="80">
        <v>415</v>
      </c>
      <c r="N158" s="80">
        <v>415</v>
      </c>
      <c r="O158" s="12">
        <f t="shared" ref="O158:O161" si="44">K158-N158</f>
        <v>4300</v>
      </c>
      <c r="P158" s="153"/>
    </row>
    <row r="159" spans="2:18" ht="30" customHeight="1" x14ac:dyDescent="0.25">
      <c r="B159" s="9">
        <v>1000</v>
      </c>
      <c r="C159" s="9">
        <v>1100</v>
      </c>
      <c r="D159" s="9">
        <v>113</v>
      </c>
      <c r="E159" s="138" t="s">
        <v>110</v>
      </c>
      <c r="F159" s="39" t="s">
        <v>111</v>
      </c>
      <c r="G159" s="126"/>
      <c r="H159" s="11">
        <v>15</v>
      </c>
      <c r="I159" s="93">
        <v>4715</v>
      </c>
      <c r="J159" s="93"/>
      <c r="K159" s="93">
        <v>4715</v>
      </c>
      <c r="L159" s="12"/>
      <c r="M159" s="93">
        <v>415</v>
      </c>
      <c r="N159" s="93">
        <f>M159</f>
        <v>415</v>
      </c>
      <c r="O159" s="12">
        <f t="shared" si="44"/>
        <v>4300</v>
      </c>
      <c r="P159" s="153"/>
    </row>
    <row r="160" spans="2:18" s="109" customFormat="1" ht="30" customHeight="1" x14ac:dyDescent="0.25">
      <c r="B160" s="110">
        <v>1000</v>
      </c>
      <c r="C160" s="110">
        <v>1100</v>
      </c>
      <c r="D160" s="110">
        <v>113</v>
      </c>
      <c r="E160" s="103" t="s">
        <v>155</v>
      </c>
      <c r="F160" s="17" t="s">
        <v>109</v>
      </c>
      <c r="G160" s="135"/>
      <c r="H160" s="11"/>
      <c r="I160" s="21">
        <v>4715</v>
      </c>
      <c r="J160" s="21"/>
      <c r="K160" s="21">
        <v>4715</v>
      </c>
      <c r="L160" s="13"/>
      <c r="M160" s="21">
        <v>415</v>
      </c>
      <c r="N160" s="21">
        <v>415</v>
      </c>
      <c r="O160" s="12">
        <f t="shared" si="44"/>
        <v>4300</v>
      </c>
      <c r="P160" s="153"/>
    </row>
    <row r="161" spans="2:18" ht="30" customHeight="1" x14ac:dyDescent="0.25">
      <c r="B161" s="11">
        <v>1000</v>
      </c>
      <c r="C161" s="11">
        <v>1100</v>
      </c>
      <c r="D161" s="11">
        <v>113</v>
      </c>
      <c r="E161" s="138" t="s">
        <v>112</v>
      </c>
      <c r="F161" s="87" t="s">
        <v>113</v>
      </c>
      <c r="G161" s="121"/>
      <c r="H161" s="29">
        <v>15</v>
      </c>
      <c r="I161" s="93">
        <v>4468.8</v>
      </c>
      <c r="J161" s="93"/>
      <c r="K161" s="93">
        <v>4468.8</v>
      </c>
      <c r="L161" s="12"/>
      <c r="M161" s="162">
        <v>375.8</v>
      </c>
      <c r="N161" s="93">
        <v>375.8</v>
      </c>
      <c r="O161" s="12">
        <f t="shared" si="44"/>
        <v>4093</v>
      </c>
      <c r="P161" s="94"/>
    </row>
    <row r="162" spans="2:18" ht="18" customHeight="1" x14ac:dyDescent="0.25">
      <c r="B162" s="95"/>
      <c r="C162" s="24"/>
      <c r="D162" s="33"/>
      <c r="E162" s="24" t="s">
        <v>114</v>
      </c>
      <c r="F162" s="96"/>
      <c r="G162" s="26"/>
      <c r="H162" s="27"/>
      <c r="I162" s="26">
        <f>SUM(I157:I161)</f>
        <v>23567</v>
      </c>
      <c r="J162" s="26">
        <f t="shared" ref="J162:O162" si="45">SUM(J157:J161)</f>
        <v>0</v>
      </c>
      <c r="K162" s="26">
        <f t="shared" si="45"/>
        <v>23567</v>
      </c>
      <c r="L162" s="26">
        <f t="shared" si="45"/>
        <v>0</v>
      </c>
      <c r="M162" s="26">
        <f t="shared" si="45"/>
        <v>2074</v>
      </c>
      <c r="N162" s="26">
        <f t="shared" si="45"/>
        <v>2074</v>
      </c>
      <c r="O162" s="26">
        <f t="shared" si="45"/>
        <v>21493</v>
      </c>
      <c r="P162" s="90"/>
    </row>
    <row r="163" spans="2:18" ht="18.75" customHeight="1" x14ac:dyDescent="0.25">
      <c r="B163" s="90"/>
      <c r="C163" s="90"/>
      <c r="D163" s="90"/>
      <c r="E163" s="97" t="s">
        <v>115</v>
      </c>
      <c r="F163" s="90"/>
      <c r="G163" s="132"/>
      <c r="H163" s="90"/>
      <c r="I163" s="34">
        <f>I15+I17+I19+I22+I24+I28+I39+I43+I49+I64+I71+I78+I89+I93+I100+I120+I122+I132+I142+I153+I156+I162</f>
        <v>330817.21000000002</v>
      </c>
      <c r="J163" s="34">
        <f t="shared" ref="J163:L163" si="46">J15+J17+J19+J22+J24+J28+J43+J49+J64+J71+J78+J89+J93+J100+J120+J122+J132+J142+J153+J156+J162</f>
        <v>376.90000000000003</v>
      </c>
      <c r="K163" s="34">
        <f>K15+K17+K19+K22+K24+K28+K39+K43+K49+K64+K71+K78+K89+K93+K100+K120+K122+K132+K142+K153+K156+K162</f>
        <v>331194.11</v>
      </c>
      <c r="L163" s="34">
        <f t="shared" si="46"/>
        <v>0</v>
      </c>
      <c r="M163" s="34">
        <f>M15+M17+M19+M22+M24+M28+M39+M43+M49+M64+M71+M78+M89+M93+M100+M120+M122+M132+M142+M153+M156+M162</f>
        <v>28914.11</v>
      </c>
      <c r="N163" s="34">
        <f>N15+N17+N19+N22+N24+N28+N39+N43+N49+N64+N71+N78+N89+N93+N100+N120+N122+N132+N142+N153+N156+N162</f>
        <v>28914.11</v>
      </c>
      <c r="O163" s="34">
        <f>O15+O17+O19+O22+O24+O28+O39+O43+O49+O64+O71+O78+O89+O93+O100+O120+O122+O132+O142+O153+O156+O162</f>
        <v>302280</v>
      </c>
      <c r="P163" s="90"/>
    </row>
    <row r="165" spans="2:18" x14ac:dyDescent="0.25">
      <c r="B165" s="1"/>
      <c r="C165" s="1"/>
      <c r="D165" s="1"/>
      <c r="E165" s="98" t="s">
        <v>116</v>
      </c>
      <c r="F165" s="98"/>
      <c r="G165" s="98"/>
      <c r="H165" s="45"/>
      <c r="I165" s="45"/>
      <c r="J165" s="45" t="s">
        <v>117</v>
      </c>
      <c r="K165" s="99"/>
      <c r="L165" s="99"/>
      <c r="M165" s="1"/>
      <c r="N165" s="1"/>
      <c r="O165" s="1"/>
      <c r="P165" s="1"/>
    </row>
    <row r="166" spans="2:18" x14ac:dyDescent="0.25">
      <c r="B166" s="1"/>
      <c r="C166" s="1"/>
      <c r="D166" s="1"/>
      <c r="E166" s="98"/>
      <c r="F166" s="98"/>
      <c r="G166" s="100"/>
      <c r="H166" s="45"/>
      <c r="I166" s="45"/>
      <c r="J166" s="45"/>
      <c r="K166" s="99"/>
      <c r="L166" s="99"/>
      <c r="M166" s="1"/>
      <c r="N166" s="1"/>
      <c r="O166" s="1"/>
      <c r="P166" s="1"/>
    </row>
    <row r="167" spans="2:18" ht="18" x14ac:dyDescent="0.25">
      <c r="B167" s="1"/>
      <c r="C167" s="1"/>
      <c r="D167" s="1"/>
      <c r="E167" s="145"/>
      <c r="F167" s="146"/>
      <c r="G167" s="100"/>
      <c r="H167" s="45"/>
      <c r="I167" s="147"/>
      <c r="J167" s="147"/>
      <c r="K167" s="147"/>
      <c r="L167" s="101"/>
      <c r="M167" s="1"/>
      <c r="N167" s="1"/>
      <c r="O167" s="1"/>
      <c r="P167" s="1"/>
    </row>
    <row r="168" spans="2:18" x14ac:dyDescent="0.25">
      <c r="B168" s="1"/>
      <c r="C168" s="1"/>
      <c r="D168" s="1"/>
      <c r="E168" s="98" t="s">
        <v>160</v>
      </c>
      <c r="F168" s="98"/>
      <c r="G168" s="98"/>
      <c r="H168" s="45"/>
      <c r="I168" s="45" t="s">
        <v>159</v>
      </c>
      <c r="J168" s="45"/>
      <c r="K168" s="99"/>
      <c r="L168" s="99"/>
      <c r="M168" s="1"/>
      <c r="N168" s="1"/>
      <c r="O168" s="1"/>
      <c r="P168" s="1"/>
    </row>
    <row r="169" spans="2:18" x14ac:dyDescent="0.25">
      <c r="B169" s="1"/>
      <c r="C169" s="1"/>
      <c r="D169" s="1"/>
      <c r="E169" s="98" t="s">
        <v>118</v>
      </c>
      <c r="F169" s="98"/>
      <c r="G169" s="98"/>
      <c r="H169" s="98"/>
      <c r="I169" s="430" t="s">
        <v>119</v>
      </c>
      <c r="J169" s="430"/>
      <c r="K169" s="430"/>
      <c r="L169" s="430"/>
      <c r="M169" s="1"/>
      <c r="N169" s="1"/>
      <c r="O169" s="1"/>
      <c r="P169" s="1"/>
    </row>
    <row r="170" spans="2:18" x14ac:dyDescent="0.25">
      <c r="B170" s="1"/>
      <c r="C170" s="1"/>
      <c r="D170" s="1"/>
      <c r="E170" s="98"/>
      <c r="F170" s="98"/>
      <c r="G170" s="98"/>
      <c r="H170" s="98"/>
      <c r="I170" s="151"/>
      <c r="J170" s="151"/>
      <c r="K170" s="151"/>
      <c r="L170" s="151"/>
      <c r="M170" s="1"/>
      <c r="N170" s="1"/>
      <c r="O170" s="1"/>
      <c r="P170" s="1"/>
    </row>
    <row r="171" spans="2:18" x14ac:dyDescent="0.25">
      <c r="B171" s="1"/>
      <c r="C171" s="1"/>
      <c r="D171" s="1"/>
      <c r="E171" s="1"/>
      <c r="F171" s="2"/>
      <c r="G171" s="1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2"/>
      <c r="G172" s="1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x14ac:dyDescent="0.25">
      <c r="B173" s="1"/>
      <c r="C173" s="1"/>
      <c r="D173" s="1"/>
      <c r="E173" s="1"/>
      <c r="F173" s="2"/>
      <c r="G173" s="11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8" x14ac:dyDescent="0.25">
      <c r="B174" s="3"/>
      <c r="C174" s="3"/>
      <c r="D174" s="3"/>
      <c r="E174" s="391" t="s">
        <v>0</v>
      </c>
      <c r="F174" s="391"/>
      <c r="G174" s="391"/>
      <c r="P174" s="3"/>
      <c r="Q174" s="1"/>
      <c r="R174" s="1"/>
    </row>
    <row r="175" spans="2:18" ht="18" x14ac:dyDescent="0.25">
      <c r="B175" s="4"/>
      <c r="C175" s="5"/>
      <c r="D175" s="5"/>
      <c r="E175" s="391" t="s">
        <v>1</v>
      </c>
      <c r="F175" s="391"/>
      <c r="G175" s="391"/>
      <c r="H175" s="391" t="s">
        <v>176</v>
      </c>
      <c r="I175" s="391"/>
      <c r="J175" s="391"/>
      <c r="K175" s="391"/>
      <c r="L175" s="391"/>
      <c r="M175" s="391"/>
      <c r="N175" s="391"/>
      <c r="O175" s="391"/>
      <c r="P175" s="5"/>
      <c r="Q175" s="1"/>
      <c r="R175" s="1"/>
    </row>
    <row r="176" spans="2:18" x14ac:dyDescent="0.25">
      <c r="B176" s="1"/>
      <c r="C176" s="1"/>
      <c r="D176" s="1"/>
      <c r="E176" s="98"/>
      <c r="F176" s="98"/>
      <c r="G176" s="98"/>
      <c r="H176" s="98"/>
      <c r="I176" s="151"/>
      <c r="J176" s="151"/>
      <c r="K176" s="151"/>
      <c r="L176" s="151"/>
      <c r="M176" s="1"/>
      <c r="N176" s="1"/>
      <c r="O176" s="1"/>
      <c r="P176" s="1"/>
    </row>
    <row r="177" spans="2:18" x14ac:dyDescent="0.25">
      <c r="B177" s="1"/>
      <c r="C177" s="1"/>
      <c r="D177" s="1"/>
      <c r="E177" s="98"/>
      <c r="F177" s="98"/>
      <c r="G177" s="98"/>
      <c r="H177" s="98"/>
      <c r="I177" s="151"/>
      <c r="J177" s="151"/>
      <c r="K177" s="151"/>
      <c r="L177" s="151"/>
      <c r="M177" s="1"/>
      <c r="N177" s="1"/>
      <c r="O177" s="1"/>
      <c r="P177" s="1"/>
    </row>
    <row r="178" spans="2:18" s="109" customFormat="1" ht="35.1" customHeight="1" x14ac:dyDescent="0.25">
      <c r="B178" s="29">
        <v>4000</v>
      </c>
      <c r="C178" s="29">
        <v>4500</v>
      </c>
      <c r="D178" s="29">
        <v>451</v>
      </c>
      <c r="E178" s="138" t="s">
        <v>81</v>
      </c>
      <c r="F178" s="18" t="s">
        <v>174</v>
      </c>
      <c r="G178" s="121"/>
      <c r="H178" s="11">
        <v>15</v>
      </c>
      <c r="I178" s="13">
        <v>2500</v>
      </c>
      <c r="J178" s="13"/>
      <c r="K178" s="13">
        <v>2500</v>
      </c>
      <c r="L178" s="13"/>
      <c r="M178" s="13">
        <v>0</v>
      </c>
      <c r="N178" s="13">
        <v>0</v>
      </c>
      <c r="O178" s="13">
        <f>K178-N178</f>
        <v>2500</v>
      </c>
      <c r="P178" s="150"/>
      <c r="Q178" s="41"/>
      <c r="R178" s="20"/>
    </row>
    <row r="179" spans="2:18" ht="35.1" customHeight="1" x14ac:dyDescent="0.25">
      <c r="B179" s="90"/>
      <c r="C179" s="90"/>
      <c r="D179" s="90"/>
      <c r="E179" s="97" t="s">
        <v>115</v>
      </c>
      <c r="F179" s="90"/>
      <c r="G179" s="132"/>
      <c r="H179" s="90"/>
      <c r="I179" s="34">
        <f>I178</f>
        <v>2500</v>
      </c>
      <c r="J179" s="34"/>
      <c r="K179" s="34">
        <f>K178</f>
        <v>2500</v>
      </c>
      <c r="L179" s="34"/>
      <c r="M179" s="34"/>
      <c r="N179" s="34"/>
      <c r="O179" s="34">
        <f>O178</f>
        <v>2500</v>
      </c>
      <c r="P179" s="90"/>
    </row>
    <row r="181" spans="2:18" x14ac:dyDescent="0.25">
      <c r="B181" s="1"/>
      <c r="C181" s="1"/>
      <c r="D181" s="1"/>
      <c r="E181" s="98" t="s">
        <v>116</v>
      </c>
      <c r="F181" s="98"/>
      <c r="G181" s="98"/>
      <c r="H181" s="45"/>
      <c r="I181" s="45"/>
      <c r="J181" s="45" t="s">
        <v>117</v>
      </c>
      <c r="K181" s="99"/>
      <c r="L181" s="99"/>
      <c r="M181" s="1"/>
      <c r="N181" s="1"/>
      <c r="O181" s="1"/>
      <c r="P181" s="1"/>
    </row>
    <row r="182" spans="2:18" x14ac:dyDescent="0.25">
      <c r="B182" s="1"/>
      <c r="C182" s="1"/>
      <c r="D182" s="1"/>
      <c r="E182" s="98"/>
      <c r="F182" s="98"/>
      <c r="G182" s="100"/>
      <c r="H182" s="45"/>
      <c r="I182" s="45"/>
      <c r="J182" s="45"/>
      <c r="K182" s="99"/>
      <c r="L182" s="99"/>
      <c r="M182" s="1"/>
      <c r="N182" s="1"/>
      <c r="O182" s="1"/>
      <c r="P182" s="1"/>
    </row>
    <row r="183" spans="2:18" ht="18" x14ac:dyDescent="0.25">
      <c r="B183" s="1"/>
      <c r="C183" s="1"/>
      <c r="D183" s="1"/>
      <c r="E183" s="145"/>
      <c r="F183" s="146"/>
      <c r="G183" s="100"/>
      <c r="H183" s="45"/>
      <c r="I183" s="147"/>
      <c r="J183" s="147"/>
      <c r="K183" s="147"/>
      <c r="L183" s="101"/>
      <c r="M183" s="1"/>
      <c r="N183" s="1"/>
      <c r="O183" s="1"/>
      <c r="P183" s="1"/>
    </row>
    <row r="184" spans="2:18" x14ac:dyDescent="0.25">
      <c r="B184" s="1"/>
      <c r="C184" s="1"/>
      <c r="D184" s="1"/>
      <c r="E184" s="98" t="s">
        <v>160</v>
      </c>
      <c r="F184" s="98"/>
      <c r="G184" s="98"/>
      <c r="H184" s="45"/>
      <c r="I184" s="45" t="s">
        <v>159</v>
      </c>
      <c r="J184" s="45"/>
      <c r="K184" s="99"/>
      <c r="L184" s="99"/>
      <c r="M184" s="1"/>
      <c r="N184" s="1"/>
      <c r="O184" s="1"/>
      <c r="P184" s="1"/>
    </row>
    <row r="185" spans="2:18" x14ac:dyDescent="0.25">
      <c r="B185" s="1"/>
      <c r="C185" s="1"/>
      <c r="D185" s="1"/>
      <c r="E185" s="98" t="s">
        <v>118</v>
      </c>
      <c r="F185" s="98"/>
      <c r="G185" s="98"/>
      <c r="H185" s="98"/>
      <c r="I185" s="430" t="s">
        <v>119</v>
      </c>
      <c r="J185" s="430"/>
      <c r="K185" s="430"/>
      <c r="L185" s="430"/>
      <c r="M185" s="1"/>
      <c r="N185" s="1"/>
      <c r="O185" s="1"/>
      <c r="P185" s="1"/>
    </row>
    <row r="186" spans="2:18" x14ac:dyDescent="0.25">
      <c r="B186" s="1"/>
      <c r="C186" s="1"/>
      <c r="D186" s="1"/>
      <c r="E186" s="98"/>
      <c r="F186" s="98"/>
      <c r="G186" s="98"/>
      <c r="H186" s="98"/>
      <c r="I186" s="151"/>
      <c r="J186" s="151"/>
      <c r="K186" s="151"/>
      <c r="L186" s="151"/>
      <c r="M186" s="1"/>
      <c r="N186" s="1"/>
      <c r="O186" s="1"/>
      <c r="P186" s="1"/>
    </row>
    <row r="189" spans="2:18" x14ac:dyDescent="0.25">
      <c r="B189">
        <v>40004500451</v>
      </c>
    </row>
    <row r="207" spans="5:7" x14ac:dyDescent="0.25">
      <c r="E207" s="1"/>
      <c r="F207" s="1"/>
      <c r="G207" s="118"/>
    </row>
    <row r="217" spans="5:7" x14ac:dyDescent="0.25">
      <c r="E217" s="64"/>
      <c r="F217" s="64"/>
      <c r="G217" s="133"/>
    </row>
    <row r="218" spans="5:7" x14ac:dyDescent="0.25">
      <c r="E218" s="64"/>
      <c r="F218" s="64"/>
      <c r="G218" s="133"/>
    </row>
    <row r="219" spans="5:7" x14ac:dyDescent="0.25">
      <c r="E219" s="64"/>
      <c r="F219" s="64"/>
      <c r="G219" s="133"/>
    </row>
    <row r="220" spans="5:7" x14ac:dyDescent="0.25">
      <c r="E220" s="64"/>
      <c r="F220" s="64"/>
      <c r="G220" s="133"/>
    </row>
    <row r="221" spans="5:7" x14ac:dyDescent="0.25">
      <c r="E221" s="66"/>
      <c r="F221" s="64"/>
      <c r="G221" s="133"/>
    </row>
    <row r="222" spans="5:7" x14ac:dyDescent="0.25">
      <c r="E222" s="64"/>
      <c r="F222" s="64"/>
      <c r="G222" s="133"/>
    </row>
    <row r="223" spans="5:7" x14ac:dyDescent="0.25">
      <c r="E223" s="64"/>
      <c r="F223" s="64"/>
      <c r="G223" s="133"/>
    </row>
    <row r="224" spans="5:7" x14ac:dyDescent="0.25">
      <c r="E224" s="66"/>
      <c r="F224" s="64"/>
      <c r="G224" s="133"/>
    </row>
    <row r="225" spans="5:7" x14ac:dyDescent="0.25">
      <c r="E225" s="64"/>
      <c r="F225" s="64"/>
      <c r="G225" s="133"/>
    </row>
    <row r="226" spans="5:7" x14ac:dyDescent="0.25">
      <c r="E226" s="66"/>
      <c r="F226" s="64"/>
      <c r="G226" s="133"/>
    </row>
  </sheetData>
  <mergeCells count="130">
    <mergeCell ref="E174:G174"/>
    <mergeCell ref="H175:O175"/>
    <mergeCell ref="E175:G175"/>
    <mergeCell ref="I185:L185"/>
    <mergeCell ref="P138:P140"/>
    <mergeCell ref="B139:B140"/>
    <mergeCell ref="C139:C140"/>
    <mergeCell ref="D139:D140"/>
    <mergeCell ref="I139:I140"/>
    <mergeCell ref="J139:J140"/>
    <mergeCell ref="K139:K140"/>
    <mergeCell ref="L139:L140"/>
    <mergeCell ref="M139:M140"/>
    <mergeCell ref="N139:N140"/>
    <mergeCell ref="E137:G137"/>
    <mergeCell ref="H137:O137"/>
    <mergeCell ref="E138:E140"/>
    <mergeCell ref="F138:F140"/>
    <mergeCell ref="G138:G140"/>
    <mergeCell ref="H138:H140"/>
    <mergeCell ref="L138:N138"/>
    <mergeCell ref="O138:O140"/>
    <mergeCell ref="I169:L169"/>
    <mergeCell ref="P106:P108"/>
    <mergeCell ref="I107:I108"/>
    <mergeCell ref="J107:J108"/>
    <mergeCell ref="K107:K108"/>
    <mergeCell ref="L107:L108"/>
    <mergeCell ref="M107:M108"/>
    <mergeCell ref="N107:N108"/>
    <mergeCell ref="E136:G136"/>
    <mergeCell ref="H136:O136"/>
    <mergeCell ref="K86:K87"/>
    <mergeCell ref="L86:L87"/>
    <mergeCell ref="M86:M87"/>
    <mergeCell ref="N86:N87"/>
    <mergeCell ref="B106:B108"/>
    <mergeCell ref="C106:C108"/>
    <mergeCell ref="D106:D108"/>
    <mergeCell ref="E106:E108"/>
    <mergeCell ref="F106:F108"/>
    <mergeCell ref="G106:G108"/>
    <mergeCell ref="E102:G102"/>
    <mergeCell ref="H102:O102"/>
    <mergeCell ref="E103:G103"/>
    <mergeCell ref="E104:G104"/>
    <mergeCell ref="H104:O104"/>
    <mergeCell ref="E105:G105"/>
    <mergeCell ref="H106:H108"/>
    <mergeCell ref="L106:N106"/>
    <mergeCell ref="O106:O108"/>
    <mergeCell ref="P55:P57"/>
    <mergeCell ref="I56:I57"/>
    <mergeCell ref="J56:J57"/>
    <mergeCell ref="K56:K57"/>
    <mergeCell ref="L56:L57"/>
    <mergeCell ref="M56:M57"/>
    <mergeCell ref="N56:N57"/>
    <mergeCell ref="B85:B87"/>
    <mergeCell ref="C85:C87"/>
    <mergeCell ref="D85:D87"/>
    <mergeCell ref="E85:E87"/>
    <mergeCell ref="F85:F87"/>
    <mergeCell ref="G85:G87"/>
    <mergeCell ref="E81:G81"/>
    <mergeCell ref="H83:O83"/>
    <mergeCell ref="E82:G82"/>
    <mergeCell ref="E83:G83"/>
    <mergeCell ref="E84:G84"/>
    <mergeCell ref="H85:H87"/>
    <mergeCell ref="L85:N85"/>
    <mergeCell ref="O85:O87"/>
    <mergeCell ref="P85:P87"/>
    <mergeCell ref="I86:I87"/>
    <mergeCell ref="J86:J87"/>
    <mergeCell ref="E53:G53"/>
    <mergeCell ref="H53:O53"/>
    <mergeCell ref="E54:G54"/>
    <mergeCell ref="B55:B57"/>
    <mergeCell ref="C55:C57"/>
    <mergeCell ref="D55:D57"/>
    <mergeCell ref="E55:E57"/>
    <mergeCell ref="F55:F57"/>
    <mergeCell ref="G55:G57"/>
    <mergeCell ref="H55:H57"/>
    <mergeCell ref="L55:N55"/>
    <mergeCell ref="O55:O57"/>
    <mergeCell ref="P36:P37"/>
    <mergeCell ref="E51:G51"/>
    <mergeCell ref="H51:O51"/>
    <mergeCell ref="E52:G52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E32:G32"/>
    <mergeCell ref="H34:O34"/>
    <mergeCell ref="E33:G33"/>
    <mergeCell ref="E34:G34"/>
    <mergeCell ref="E35:G35"/>
    <mergeCell ref="N36:N37"/>
    <mergeCell ref="O36:O37"/>
    <mergeCell ref="P6:P8"/>
    <mergeCell ref="B7:B8"/>
    <mergeCell ref="C7:C8"/>
    <mergeCell ref="D7:D8"/>
    <mergeCell ref="H7:H8"/>
    <mergeCell ref="I7:I8"/>
    <mergeCell ref="J7:J8"/>
    <mergeCell ref="K7:K8"/>
    <mergeCell ref="L7:L8"/>
    <mergeCell ref="M7:M8"/>
    <mergeCell ref="E4:G4"/>
    <mergeCell ref="H4:O4"/>
    <mergeCell ref="E5:G5"/>
    <mergeCell ref="H5:O5"/>
    <mergeCell ref="E6:E8"/>
    <mergeCell ref="F6:F8"/>
    <mergeCell ref="G6:G8"/>
    <mergeCell ref="L6:N6"/>
    <mergeCell ref="O6:O8"/>
    <mergeCell ref="N7:N8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rowBreaks count="4" manualBreakCount="4">
    <brk id="50" max="15" man="1"/>
    <brk id="79" max="15" man="1"/>
    <brk id="101" max="15" man="1"/>
    <brk id="132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W225"/>
  <sheetViews>
    <sheetView topLeftCell="A166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215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215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12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13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10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10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10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10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10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215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13</v>
      </c>
      <c r="J58" s="12">
        <v>5137.6499999999996</v>
      </c>
      <c r="K58" s="12"/>
      <c r="L58" s="12">
        <f>J58-K58</f>
        <v>5137.6499999999996</v>
      </c>
      <c r="M58" s="12"/>
      <c r="N58" s="12">
        <v>544.30999999999995</v>
      </c>
      <c r="O58" s="12">
        <v>544.30999999999995</v>
      </c>
      <c r="P58" s="12">
        <f>L58-O58</f>
        <v>4593.34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22160.59</v>
      </c>
      <c r="K64" s="26">
        <f t="shared" ref="K64:P64" si="14">SUM(K58:K63)</f>
        <v>20.8</v>
      </c>
      <c r="L64" s="26">
        <f t="shared" si="14"/>
        <v>22181.39</v>
      </c>
      <c r="M64" s="26">
        <f t="shared" si="14"/>
        <v>0</v>
      </c>
      <c r="N64" s="26">
        <f t="shared" si="14"/>
        <v>1888.0499999999997</v>
      </c>
      <c r="O64" s="26">
        <f t="shared" si="14"/>
        <v>1888.0499999999997</v>
      </c>
      <c r="P64" s="26">
        <f t="shared" si="14"/>
        <v>20293.34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3"/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/>
      <c r="G68" s="10" t="s">
        <v>36</v>
      </c>
      <c r="H68" s="126"/>
      <c r="I68" s="11"/>
      <c r="J68" s="12"/>
      <c r="K68" s="12"/>
      <c r="L68" s="12"/>
      <c r="M68" s="12"/>
      <c r="N68" s="12">
        <v>0</v>
      </c>
      <c r="O68" s="12">
        <v>0</v>
      </c>
      <c r="P68" s="12">
        <v>0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5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9916.5999999999985</v>
      </c>
      <c r="K71" s="27">
        <f t="shared" ref="K71:P71" si="16">SUM(K65:K70)</f>
        <v>95.8</v>
      </c>
      <c r="L71" s="27">
        <f t="shared" si="16"/>
        <v>10012.4</v>
      </c>
      <c r="M71" s="27">
        <f t="shared" si="16"/>
        <v>0</v>
      </c>
      <c r="N71" s="27">
        <f t="shared" si="16"/>
        <v>562.4</v>
      </c>
      <c r="O71" s="27">
        <f t="shared" si="16"/>
        <v>562.4</v>
      </c>
      <c r="P71" s="27">
        <f t="shared" si="16"/>
        <v>9450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215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0">SUM(K90:K92)</f>
        <v>99.9</v>
      </c>
      <c r="L93" s="27">
        <f t="shared" si="20"/>
        <v>9675.4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 t="shared" si="20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f>J95+K95</f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2"/>
        <v>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10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10643.630000000001</v>
      </c>
      <c r="K100" s="72">
        <f t="shared" ref="K100:P100" si="23">SUM(K94:K99)</f>
        <v>0</v>
      </c>
      <c r="L100" s="72">
        <f t="shared" si="23"/>
        <v>10643.630000000001</v>
      </c>
      <c r="M100" s="72">
        <f t="shared" si="23"/>
        <v>0</v>
      </c>
      <c r="N100" s="72">
        <f t="shared" si="23"/>
        <v>543.63</v>
      </c>
      <c r="O100" s="72">
        <f t="shared" si="23"/>
        <v>543.63</v>
      </c>
      <c r="P100" s="72">
        <f t="shared" si="23"/>
        <v>10100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14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215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10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4">L110-O110</f>
        <v>0</v>
      </c>
      <c r="Q110" s="210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210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10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10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10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P119" si="28">SUM(K109:K118)</f>
        <v>79.2</v>
      </c>
      <c r="L119" s="27">
        <f t="shared" si="28"/>
        <v>26428.399999999998</v>
      </c>
      <c r="M119" s="27">
        <f t="shared" si="28"/>
        <v>0</v>
      </c>
      <c r="N119" s="27">
        <f t="shared" si="28"/>
        <v>1028.3999999999999</v>
      </c>
      <c r="O119" s="27">
        <f t="shared" si="28"/>
        <v>1028.3999999999999</v>
      </c>
      <c r="P119" s="27">
        <f t="shared" si="28"/>
        <v>25400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11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11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11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11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11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11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11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11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11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215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11"/>
      <c r="R140" s="41"/>
      <c r="S140" s="20"/>
    </row>
    <row r="141" spans="2:19" ht="16.5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35.1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18.75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32888.400000000001</v>
      </c>
      <c r="K152" s="27">
        <f t="shared" ref="K152:P152" si="35">SUM(K142:K151)</f>
        <v>0</v>
      </c>
      <c r="L152" s="27">
        <f t="shared" si="35"/>
        <v>32888.400000000001</v>
      </c>
      <c r="M152" s="27">
        <f t="shared" si="35"/>
        <v>0</v>
      </c>
      <c r="N152" s="27">
        <f t="shared" si="35"/>
        <v>2969.4</v>
      </c>
      <c r="O152" s="27">
        <f t="shared" si="35"/>
        <v>2969.4</v>
      </c>
      <c r="P152" s="27">
        <f t="shared" si="35"/>
        <v>29919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11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211"/>
    </row>
    <row r="155" spans="3:17" ht="18.75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 t="shared" si="36"/>
        <v>8000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11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11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11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11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18.7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3.75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319690.02</v>
      </c>
      <c r="K162" s="34">
        <f>K15+K17+K19+K22+K24+K28+K39+K43+K49+K64+K71+K78+K89+K93+K100+K119+K121+K131+K141+K152+K155+K161</f>
        <v>337.3</v>
      </c>
      <c r="L162" s="34">
        <f>L15+L17+L19+L22+L24+L28+L39+L43+L49+L64+L71+L78+L89+L93+L100+L119+L121+L131+L141+L152+L155+L161</f>
        <v>320027.32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28303.980000000003</v>
      </c>
      <c r="O162" s="34">
        <f>O15+O17+O19+O22+O24+O28+O39+O43+O49+O64+O71+O78+O89+O93+O100+O119+O121+O131+O141+O152+O155+O161</f>
        <v>28303.980000000003</v>
      </c>
      <c r="P162" s="34">
        <f>P15+P17+P19+P22+P24+P28+P39+P43+P49+P64+P71+P78+P89+P93+P100+P119+P121+P131+P141+P152+P155+P161</f>
        <v>291723.33999999997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14"/>
      <c r="K169" s="214"/>
      <c r="L169" s="214"/>
      <c r="M169" s="214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215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14"/>
      <c r="K175" s="214"/>
      <c r="L175" s="214"/>
      <c r="M175" s="214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14"/>
      <c r="K176" s="214"/>
      <c r="L176" s="214"/>
      <c r="M176" s="214"/>
      <c r="N176" s="1"/>
      <c r="O176" s="1"/>
      <c r="P176" s="1"/>
      <c r="Q176" s="1"/>
    </row>
    <row r="177" spans="3:19" s="109" customFormat="1" ht="35.1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5.1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14"/>
      <c r="K185" s="214"/>
      <c r="L185" s="214"/>
      <c r="M185" s="214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7" right="0.7" top="0.75" bottom="0.75" header="0.3" footer="0.3"/>
  <pageSetup paperSize="5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W225"/>
  <sheetViews>
    <sheetView topLeftCell="A166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219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219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20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21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18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18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18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18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18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219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8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103.79</v>
      </c>
      <c r="P68" s="115">
        <f t="shared" si="15"/>
        <v>3115.78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6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P71" si="17">SUM(K65:K70)</f>
        <v>95.8</v>
      </c>
      <c r="L71" s="27">
        <f t="shared" si="17"/>
        <v>13231.97</v>
      </c>
      <c r="M71" s="27">
        <f t="shared" si="17"/>
        <v>0</v>
      </c>
      <c r="N71" s="27">
        <f t="shared" si="17"/>
        <v>666.18</v>
      </c>
      <c r="O71" s="27">
        <f t="shared" si="17"/>
        <v>666.18999999999994</v>
      </c>
      <c r="P71" s="27">
        <f t="shared" si="17"/>
        <v>12565.78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8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9">SUM(K72:K77)</f>
        <v>0</v>
      </c>
      <c r="L78" s="27">
        <f t="shared" si="19"/>
        <v>23091.200000000001</v>
      </c>
      <c r="M78" s="27">
        <f t="shared" si="19"/>
        <v>0</v>
      </c>
      <c r="N78" s="27">
        <f t="shared" si="19"/>
        <v>2550.1999999999998</v>
      </c>
      <c r="O78" s="27">
        <f t="shared" si="19"/>
        <v>2550.1999999999998</v>
      </c>
      <c r="P78" s="27">
        <f t="shared" si="19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219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20">K88</f>
        <v>0</v>
      </c>
      <c r="L89" s="27">
        <f t="shared" si="20"/>
        <v>2730.31</v>
      </c>
      <c r="M89" s="27">
        <f t="shared" si="20"/>
        <v>0</v>
      </c>
      <c r="N89" s="27">
        <f t="shared" si="20"/>
        <v>30.31</v>
      </c>
      <c r="O89" s="27">
        <f t="shared" si="20"/>
        <v>30.31</v>
      </c>
      <c r="P89" s="27">
        <f t="shared" si="20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1">SUM(K90:K92)</f>
        <v>99.9</v>
      </c>
      <c r="L93" s="27">
        <f t="shared" si="21"/>
        <v>9675.4</v>
      </c>
      <c r="M93" s="27">
        <f t="shared" si="21"/>
        <v>0</v>
      </c>
      <c r="N93" s="27">
        <f t="shared" si="21"/>
        <v>562.4</v>
      </c>
      <c r="O93" s="27">
        <f t="shared" si="21"/>
        <v>562.4</v>
      </c>
      <c r="P93" s="27">
        <f t="shared" si="21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14</v>
      </c>
      <c r="J95" s="21">
        <v>3538.33</v>
      </c>
      <c r="K95" s="21">
        <v>0</v>
      </c>
      <c r="L95" s="21">
        <f>J95+K95</f>
        <v>3538.33</v>
      </c>
      <c r="M95" s="21"/>
      <c r="N95" s="21">
        <v>271.66000000000003</v>
      </c>
      <c r="O95" s="21">
        <v>271.66000000000003</v>
      </c>
      <c r="P95" s="13">
        <f>L95-O95</f>
        <v>3266.67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2">N96</f>
        <v>126.28</v>
      </c>
      <c r="P96" s="12">
        <f t="shared" ref="P96:P98" si="23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2"/>
        <v>126.28</v>
      </c>
      <c r="P97" s="12">
        <f t="shared" si="23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3"/>
        <v>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18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10390.890000000001</v>
      </c>
      <c r="K100" s="72">
        <f t="shared" ref="K100:P100" si="24">SUM(K94:K99)</f>
        <v>0</v>
      </c>
      <c r="L100" s="72">
        <f t="shared" si="24"/>
        <v>10390.890000000001</v>
      </c>
      <c r="M100" s="72">
        <f t="shared" si="24"/>
        <v>0</v>
      </c>
      <c r="N100" s="72">
        <f t="shared" si="24"/>
        <v>524.22</v>
      </c>
      <c r="O100" s="72">
        <f t="shared" si="24"/>
        <v>524.22</v>
      </c>
      <c r="P100" s="72">
        <f t="shared" si="24"/>
        <v>9866.67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22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219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18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5">L110-O110</f>
        <v>0</v>
      </c>
      <c r="Q110" s="218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218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18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18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6">N114</f>
        <v>126.28</v>
      </c>
      <c r="P114" s="12">
        <f t="shared" ref="P114:P118" si="27">L114-O114</f>
        <v>3300</v>
      </c>
      <c r="Q114" s="218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6"/>
        <v>127.28</v>
      </c>
      <c r="P115" s="12">
        <f t="shared" si="27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8">J116+K116</f>
        <v>3426.28</v>
      </c>
      <c r="M116" s="13"/>
      <c r="N116" s="12">
        <v>126.28</v>
      </c>
      <c r="O116" s="12">
        <f t="shared" si="26"/>
        <v>126.28</v>
      </c>
      <c r="P116" s="12">
        <f t="shared" si="27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8"/>
        <v>3426.28</v>
      </c>
      <c r="M117" s="12"/>
      <c r="N117" s="12">
        <v>126.28</v>
      </c>
      <c r="O117" s="12">
        <f t="shared" si="26"/>
        <v>126.28</v>
      </c>
      <c r="P117" s="12">
        <f t="shared" si="27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8"/>
        <v>3426.28</v>
      </c>
      <c r="M118" s="12"/>
      <c r="N118" s="12">
        <v>126.28</v>
      </c>
      <c r="O118" s="12">
        <f t="shared" si="26"/>
        <v>126.28</v>
      </c>
      <c r="P118" s="12">
        <f t="shared" si="27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P119" si="29">SUM(K109:K118)</f>
        <v>79.2</v>
      </c>
      <c r="L119" s="27">
        <f t="shared" si="29"/>
        <v>26428.399999999998</v>
      </c>
      <c r="M119" s="27">
        <f t="shared" si="29"/>
        <v>0</v>
      </c>
      <c r="N119" s="27">
        <f t="shared" si="29"/>
        <v>1028.3999999999999</v>
      </c>
      <c r="O119" s="27">
        <f t="shared" si="29"/>
        <v>1028.3999999999999</v>
      </c>
      <c r="P119" s="27">
        <f t="shared" si="29"/>
        <v>25400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30">SUM(K120)</f>
        <v>0</v>
      </c>
      <c r="L121" s="27">
        <f t="shared" si="30"/>
        <v>5075.04</v>
      </c>
      <c r="M121" s="27">
        <f t="shared" si="30"/>
        <v>0</v>
      </c>
      <c r="N121" s="27">
        <f t="shared" si="30"/>
        <v>475.04</v>
      </c>
      <c r="O121" s="27">
        <f t="shared" si="30"/>
        <v>475.04</v>
      </c>
      <c r="P121" s="27">
        <f t="shared" si="30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1">L122-O122</f>
        <v>5300</v>
      </c>
      <c r="Q122" s="219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2">J123+K123</f>
        <v>3791.07</v>
      </c>
      <c r="M123" s="21"/>
      <c r="N123" s="21">
        <v>291.07</v>
      </c>
      <c r="O123" s="21">
        <v>291.07</v>
      </c>
      <c r="P123" s="13">
        <f t="shared" si="31"/>
        <v>3500</v>
      </c>
      <c r="Q123" s="219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2"/>
        <v>3791.07</v>
      </c>
      <c r="M124" s="21"/>
      <c r="N124" s="21">
        <v>291.07</v>
      </c>
      <c r="O124" s="21">
        <v>291.07</v>
      </c>
      <c r="P124" s="13">
        <f t="shared" si="31"/>
        <v>3500</v>
      </c>
      <c r="Q124" s="219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2"/>
        <v>3791.07</v>
      </c>
      <c r="M125" s="21"/>
      <c r="N125" s="21">
        <v>291.07</v>
      </c>
      <c r="O125" s="21">
        <v>291.07</v>
      </c>
      <c r="P125" s="13">
        <f t="shared" si="31"/>
        <v>3500</v>
      </c>
      <c r="Q125" s="219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2"/>
        <v>3791.07</v>
      </c>
      <c r="M126" s="21"/>
      <c r="N126" s="21">
        <v>291.07</v>
      </c>
      <c r="O126" s="21">
        <v>291.07</v>
      </c>
      <c r="P126" s="13">
        <f t="shared" si="31"/>
        <v>3500</v>
      </c>
      <c r="Q126" s="219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2"/>
        <v>3791.07</v>
      </c>
      <c r="M127" s="21"/>
      <c r="N127" s="21">
        <v>291.07</v>
      </c>
      <c r="O127" s="21">
        <v>291.07</v>
      </c>
      <c r="P127" s="13">
        <f t="shared" si="31"/>
        <v>3500</v>
      </c>
      <c r="Q127" s="219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2"/>
        <v>3791.07</v>
      </c>
      <c r="M128" s="21"/>
      <c r="N128" s="21">
        <v>291.07</v>
      </c>
      <c r="O128" s="21">
        <v>291.07</v>
      </c>
      <c r="P128" s="13">
        <f t="shared" si="31"/>
        <v>3500</v>
      </c>
      <c r="Q128" s="219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2"/>
        <v>3791.07</v>
      </c>
      <c r="M129" s="21"/>
      <c r="N129" s="21">
        <v>291.07</v>
      </c>
      <c r="O129" s="21">
        <v>291.07</v>
      </c>
      <c r="P129" s="13">
        <f t="shared" si="31"/>
        <v>3500</v>
      </c>
      <c r="Q129" s="219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1"/>
        <v>4000</v>
      </c>
      <c r="Q130" s="219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3">SUM(K122:K130)</f>
        <v>0</v>
      </c>
      <c r="L131" s="27">
        <f t="shared" si="33"/>
        <v>36823.39</v>
      </c>
      <c r="M131" s="27">
        <f t="shared" si="33"/>
        <v>0</v>
      </c>
      <c r="N131" s="27">
        <f t="shared" si="33"/>
        <v>3023.3900000000003</v>
      </c>
      <c r="O131" s="27">
        <f t="shared" si="33"/>
        <v>3023.3900000000003</v>
      </c>
      <c r="P131" s="27">
        <f t="shared" si="33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219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19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4">SUM(K140)</f>
        <v>0</v>
      </c>
      <c r="L141" s="91">
        <f t="shared" si="34"/>
        <v>4412.26</v>
      </c>
      <c r="M141" s="91">
        <f t="shared" si="34"/>
        <v>0</v>
      </c>
      <c r="N141" s="91">
        <f t="shared" si="34"/>
        <v>362.26</v>
      </c>
      <c r="O141" s="91">
        <f t="shared" si="34"/>
        <v>362.26</v>
      </c>
      <c r="P141" s="91">
        <f t="shared" si="34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5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5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5"/>
        <v>4200</v>
      </c>
      <c r="Q144" s="74"/>
      <c r="R144" s="1"/>
      <c r="S144" s="1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5"/>
        <v>3100</v>
      </c>
      <c r="Q146" s="74"/>
    </row>
    <row r="147" spans="3:17" ht="21.75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5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5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5"/>
        <v>0</v>
      </c>
      <c r="Q149" s="22"/>
    </row>
    <row r="150" spans="3:17" ht="21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32888.400000000001</v>
      </c>
      <c r="K152" s="27">
        <f t="shared" ref="K152:P152" si="36">SUM(K142:K151)</f>
        <v>0</v>
      </c>
      <c r="L152" s="27">
        <f t="shared" si="36"/>
        <v>32888.400000000001</v>
      </c>
      <c r="M152" s="27">
        <f t="shared" si="36"/>
        <v>0</v>
      </c>
      <c r="N152" s="27">
        <f t="shared" si="36"/>
        <v>2969.4</v>
      </c>
      <c r="O152" s="27">
        <f t="shared" si="36"/>
        <v>2969.4</v>
      </c>
      <c r="P152" s="27">
        <f t="shared" si="36"/>
        <v>29919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19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219"/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7">SUM(K153:K154)</f>
        <v>0</v>
      </c>
      <c r="L155" s="27">
        <f t="shared" si="37"/>
        <v>8652.0499999999993</v>
      </c>
      <c r="M155" s="27">
        <f t="shared" si="37"/>
        <v>0</v>
      </c>
      <c r="N155" s="27">
        <f t="shared" si="37"/>
        <v>652.04999999999995</v>
      </c>
      <c r="O155" s="27">
        <f t="shared" si="37"/>
        <v>652.04999999999995</v>
      </c>
      <c r="P155" s="27">
        <f t="shared" si="37"/>
        <v>8000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19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8">L157-O157</f>
        <v>4300</v>
      </c>
      <c r="Q157" s="219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8"/>
        <v>4300</v>
      </c>
      <c r="Q158" s="219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8"/>
        <v>4300</v>
      </c>
      <c r="Q159" s="219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8"/>
        <v>4093</v>
      </c>
      <c r="Q160" s="94"/>
    </row>
    <row r="161" spans="3:19" ht="19.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9">SUM(K156:K160)</f>
        <v>0</v>
      </c>
      <c r="L161" s="26">
        <f t="shared" si="39"/>
        <v>23567</v>
      </c>
      <c r="M161" s="26">
        <f t="shared" si="39"/>
        <v>0</v>
      </c>
      <c r="N161" s="26">
        <f t="shared" si="39"/>
        <v>2074</v>
      </c>
      <c r="O161" s="26">
        <f t="shared" si="39"/>
        <v>2074</v>
      </c>
      <c r="P161" s="26">
        <f t="shared" si="39"/>
        <v>21493</v>
      </c>
      <c r="Q161" s="90"/>
    </row>
    <row r="162" spans="3:19" ht="2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323447.26000000007</v>
      </c>
      <c r="K162" s="34">
        <f>K15+K17+K19+K22+K24+K28+K39+K43+K49+K64+K71+K78+K89+K93+K100+K119+K121+K131+K141+K152+K155+K161</f>
        <v>337.3</v>
      </c>
      <c r="L162" s="34">
        <f>L15+L17+L19+L22+L24+L28+L39+L43+L49+L64+L71+L78+L89+L93+L100+L119+L121+L131+L141+L152+L155+L161</f>
        <v>323784.56</v>
      </c>
      <c r="M162" s="34">
        <f t="shared" ref="M162" si="40">M15+M17+M19+M22+M24+M28+M43+M49+M64+M71+M78+M89+M93+M100+M119+M121+M131+M141+M152+M155+M161</f>
        <v>0</v>
      </c>
      <c r="N162" s="34">
        <f>N15+N17+N19+N22+N24+N28+N39+N43+N49+N64+N71+N78+N89+N93+N100+N119+N121+N131+N141+N152+N155+N161</f>
        <v>28472.100000000002</v>
      </c>
      <c r="O162" s="34">
        <f>O15+O17+O19+O22+O24+O28+O39+O43+O49+O64+O71+O78+O89+O93+O100+O119+O121+O131+O141+O152+O155+O161</f>
        <v>28472.110000000004</v>
      </c>
      <c r="P162" s="34">
        <f>P15+P17+P19+P22+P24+P28+P39+P43+P49+P64+P71+P78+P89+P93+P100+P119+P121+P131+P141+P152+P155+P161</f>
        <v>295312.45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22"/>
      <c r="K169" s="222"/>
      <c r="L169" s="222"/>
      <c r="M169" s="222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219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22"/>
      <c r="K175" s="222"/>
      <c r="L175" s="222"/>
      <c r="M175" s="222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22"/>
      <c r="K176" s="222"/>
      <c r="L176" s="222"/>
      <c r="M176" s="222"/>
      <c r="N176" s="1"/>
      <c r="O176" s="1"/>
      <c r="P176" s="1"/>
      <c r="Q176" s="1"/>
    </row>
    <row r="177" spans="3:19" s="109" customFormat="1" ht="39.950000000000003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9.950000000000003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22"/>
      <c r="K185" s="222"/>
      <c r="L185" s="222"/>
      <c r="M185" s="222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7" right="0.7" top="0.75" bottom="0.75" header="0.3" footer="0.3"/>
  <pageSetup paperSize="5"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W225"/>
  <sheetViews>
    <sheetView topLeftCell="A175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222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222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27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26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25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25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25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25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25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222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103.79</v>
      </c>
      <c r="P68" s="115">
        <f t="shared" si="15"/>
        <v>3115.78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P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 t="shared" si="16"/>
        <v>666.18999999999994</v>
      </c>
      <c r="P71" s="27">
        <f t="shared" si="16"/>
        <v>12565.78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222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0">SUM(K90:K92)</f>
        <v>99.9</v>
      </c>
      <c r="L93" s="27">
        <f t="shared" si="20"/>
        <v>9675.4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 t="shared" si="20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14</v>
      </c>
      <c r="J95" s="21">
        <v>3538.33</v>
      </c>
      <c r="K95" s="21">
        <v>0</v>
      </c>
      <c r="L95" s="21">
        <f>J95+K95</f>
        <v>3538.33</v>
      </c>
      <c r="M95" s="21"/>
      <c r="N95" s="21">
        <v>271.66000000000003</v>
      </c>
      <c r="O95" s="21">
        <v>271.66000000000003</v>
      </c>
      <c r="P95" s="13">
        <f>L95-O95</f>
        <v>3266.67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2"/>
        <v>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25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10390.890000000001</v>
      </c>
      <c r="K100" s="72">
        <f t="shared" ref="K100:P100" si="23">SUM(K94:K99)</f>
        <v>0</v>
      </c>
      <c r="L100" s="72">
        <f t="shared" si="23"/>
        <v>10390.890000000001</v>
      </c>
      <c r="M100" s="72">
        <f t="shared" si="23"/>
        <v>0</v>
      </c>
      <c r="N100" s="72">
        <f t="shared" si="23"/>
        <v>524.22</v>
      </c>
      <c r="O100" s="72">
        <f t="shared" si="23"/>
        <v>524.22</v>
      </c>
      <c r="P100" s="72">
        <f t="shared" si="23"/>
        <v>9866.67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23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222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25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4">L110-O110</f>
        <v>0</v>
      </c>
      <c r="Q110" s="225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225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25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25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25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P119" si="28">SUM(K109:K118)</f>
        <v>79.2</v>
      </c>
      <c r="L119" s="27">
        <f t="shared" si="28"/>
        <v>26428.399999999998</v>
      </c>
      <c r="M119" s="27">
        <f t="shared" si="28"/>
        <v>0</v>
      </c>
      <c r="N119" s="27">
        <f t="shared" si="28"/>
        <v>1028.3999999999999</v>
      </c>
      <c r="O119" s="27">
        <f t="shared" si="28"/>
        <v>1028.3999999999999</v>
      </c>
      <c r="P119" s="27">
        <f t="shared" si="28"/>
        <v>25400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24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24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24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24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24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24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24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24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24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222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24"/>
      <c r="R140" s="41"/>
      <c r="S140" s="20"/>
    </row>
    <row r="141" spans="2:19" ht="21.75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35.1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2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P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 t="shared" si="35"/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24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224"/>
    </row>
    <row r="155" spans="3:17" ht="18.75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 t="shared" si="36"/>
        <v>8000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24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24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24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24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18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2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316097.26000000007</v>
      </c>
      <c r="K162" s="34">
        <f>K15+K17+K19+K22+K24+K28+K39+K43+K49+K64+K71+K78+K89+K93+K100+K119+K121+K131+K141+K152+K155+K161</f>
        <v>337.3</v>
      </c>
      <c r="L162" s="34">
        <f>L15+L17+L19+L22+L24+L28+L39+L43+L49+L64+L71+L78+L89+L93+L100+L119+L121+L131+L141+L152+L155+L161</f>
        <v>316434.56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27541.100000000002</v>
      </c>
      <c r="O162" s="34">
        <f>O15+O17+O19+O22+O24+O28+O39+O43+O49+O64+O71+O78+O89+O93+O100+O119+O121+O131+O141+O152+O155+O161</f>
        <v>27541.110000000004</v>
      </c>
      <c r="P162" s="34">
        <f>P15+P17+P19+P22+P24+P28+P39+P43+P49+P64+P71+P78+P89+P93+P100+P119+P121+P131+P141+P152+P155+P161</f>
        <v>288893.45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23"/>
      <c r="K169" s="223"/>
      <c r="L169" s="223"/>
      <c r="M169" s="223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222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23"/>
      <c r="K175" s="223"/>
      <c r="L175" s="223"/>
      <c r="M175" s="223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23"/>
      <c r="K176" s="223"/>
      <c r="L176" s="223"/>
      <c r="M176" s="223"/>
      <c r="N176" s="1"/>
      <c r="O176" s="1"/>
      <c r="P176" s="1"/>
      <c r="Q176" s="1"/>
    </row>
    <row r="177" spans="3:19" s="109" customFormat="1" ht="35.1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5.1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23"/>
      <c r="K185" s="223"/>
      <c r="L185" s="223"/>
      <c r="M185" s="223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S217"/>
  <sheetViews>
    <sheetView topLeftCell="A196" workbookViewId="0">
      <selection activeCell="H140" sqref="H140:H162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2.140625" customWidth="1"/>
    <col min="13" max="13" width="56" customWidth="1"/>
  </cols>
  <sheetData>
    <row r="1" spans="3:15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</row>
    <row r="2" spans="3:15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</row>
    <row r="3" spans="3:15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</row>
    <row r="4" spans="3:15" ht="18" x14ac:dyDescent="0.25">
      <c r="C4" s="3"/>
      <c r="D4" s="3"/>
      <c r="E4" s="3"/>
      <c r="F4" s="391" t="s">
        <v>0</v>
      </c>
      <c r="G4" s="391"/>
      <c r="H4" s="391"/>
      <c r="I4" s="92" t="s">
        <v>225</v>
      </c>
      <c r="J4" s="92"/>
      <c r="K4" s="92"/>
      <c r="L4" s="92"/>
      <c r="M4" s="3"/>
      <c r="N4" s="1"/>
      <c r="O4" s="1"/>
    </row>
    <row r="5" spans="3:15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5"/>
      <c r="N5" s="1"/>
      <c r="O5" s="1"/>
    </row>
    <row r="6" spans="3:15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396" t="s">
        <v>7</v>
      </c>
      <c r="M6" s="404" t="s">
        <v>8</v>
      </c>
      <c r="N6" s="1"/>
      <c r="O6" s="1"/>
    </row>
    <row r="7" spans="3:15" ht="15" customHeight="1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224</v>
      </c>
      <c r="J7" s="402" t="s">
        <v>13</v>
      </c>
      <c r="K7" s="402"/>
      <c r="L7" s="397"/>
      <c r="M7" s="405"/>
      <c r="N7" s="1"/>
      <c r="O7" s="1"/>
    </row>
    <row r="8" spans="3:15" x14ac:dyDescent="0.25">
      <c r="C8" s="408"/>
      <c r="D8" s="408"/>
      <c r="E8" s="408"/>
      <c r="F8" s="395"/>
      <c r="G8" s="398"/>
      <c r="H8" s="398"/>
      <c r="I8" s="410"/>
      <c r="J8" s="403"/>
      <c r="K8" s="403"/>
      <c r="L8" s="398"/>
      <c r="M8" s="406"/>
      <c r="N8" s="1"/>
      <c r="O8" s="1"/>
    </row>
    <row r="9" spans="3:15" ht="35.1" customHeight="1" x14ac:dyDescent="0.25">
      <c r="C9" s="9">
        <v>1000</v>
      </c>
      <c r="D9" s="9">
        <v>1300</v>
      </c>
      <c r="E9" s="9">
        <v>132</v>
      </c>
      <c r="F9" s="144" t="s">
        <v>166</v>
      </c>
      <c r="G9" s="10" t="s">
        <v>19</v>
      </c>
      <c r="H9" s="121"/>
      <c r="I9" s="11">
        <v>6</v>
      </c>
      <c r="J9" s="12">
        <v>17407.95</v>
      </c>
      <c r="K9" s="12"/>
      <c r="L9" s="12">
        <v>2901.33</v>
      </c>
      <c r="M9" s="10"/>
      <c r="N9" s="14"/>
      <c r="O9" s="15"/>
    </row>
    <row r="10" spans="3:15" ht="34.5" customHeight="1" x14ac:dyDescent="0.25">
      <c r="C10" s="9">
        <v>1000</v>
      </c>
      <c r="D10" s="9">
        <v>1300</v>
      </c>
      <c r="E10" s="9">
        <v>132</v>
      </c>
      <c r="F10" s="16"/>
      <c r="G10" s="17" t="s">
        <v>20</v>
      </c>
      <c r="H10" s="121"/>
      <c r="I10" s="11"/>
      <c r="J10" s="12"/>
      <c r="K10" s="12"/>
      <c r="L10" s="12">
        <v>0</v>
      </c>
      <c r="M10" s="10"/>
      <c r="N10" s="14"/>
      <c r="O10" s="15"/>
    </row>
    <row r="11" spans="3:15" ht="35.1" customHeight="1" x14ac:dyDescent="0.25">
      <c r="C11" s="9">
        <v>1000</v>
      </c>
      <c r="D11" s="9">
        <v>1300</v>
      </c>
      <c r="E11" s="9">
        <v>132</v>
      </c>
      <c r="F11" s="106" t="s">
        <v>120</v>
      </c>
      <c r="G11" s="10" t="s">
        <v>21</v>
      </c>
      <c r="H11" s="121"/>
      <c r="I11" s="11">
        <v>6</v>
      </c>
      <c r="J11" s="107">
        <v>2786.41</v>
      </c>
      <c r="K11" s="12"/>
      <c r="L11" s="12">
        <v>464.4</v>
      </c>
      <c r="M11" s="10"/>
      <c r="N11" s="14"/>
      <c r="O11" s="15"/>
    </row>
    <row r="12" spans="3:15" ht="35.1" customHeight="1" x14ac:dyDescent="0.25">
      <c r="C12" s="9">
        <v>1000</v>
      </c>
      <c r="D12" s="9">
        <v>1300</v>
      </c>
      <c r="E12" s="9">
        <v>132</v>
      </c>
      <c r="F12" s="138" t="s">
        <v>183</v>
      </c>
      <c r="G12" s="10" t="s">
        <v>22</v>
      </c>
      <c r="H12" s="121"/>
      <c r="I12" s="11">
        <v>6</v>
      </c>
      <c r="J12" s="107">
        <v>2786.41</v>
      </c>
      <c r="K12" s="12"/>
      <c r="L12" s="12">
        <v>464.4</v>
      </c>
      <c r="M12" s="10"/>
      <c r="N12" s="14"/>
      <c r="O12" s="15"/>
    </row>
    <row r="13" spans="3:15" ht="35.1" customHeight="1" x14ac:dyDescent="0.25">
      <c r="C13" s="9">
        <v>1000</v>
      </c>
      <c r="D13" s="9">
        <v>1300</v>
      </c>
      <c r="E13" s="9">
        <v>132</v>
      </c>
      <c r="F13" s="106" t="s">
        <v>121</v>
      </c>
      <c r="G13" s="10" t="s">
        <v>23</v>
      </c>
      <c r="H13" s="121"/>
      <c r="I13" s="11">
        <v>6</v>
      </c>
      <c r="J13" s="12">
        <v>2379.1999999999998</v>
      </c>
      <c r="K13" s="12"/>
      <c r="L13" s="12">
        <v>396.53</v>
      </c>
      <c r="M13" s="19"/>
      <c r="N13" s="20"/>
      <c r="O13" s="20"/>
    </row>
    <row r="14" spans="3:15" ht="35.1" customHeight="1" x14ac:dyDescent="0.25">
      <c r="C14" s="9">
        <v>1000</v>
      </c>
      <c r="D14" s="9">
        <v>1300</v>
      </c>
      <c r="E14" s="9">
        <v>132</v>
      </c>
      <c r="F14" s="106" t="s">
        <v>122</v>
      </c>
      <c r="G14" s="10" t="s">
        <v>23</v>
      </c>
      <c r="H14" s="138"/>
      <c r="I14" s="11">
        <v>6</v>
      </c>
      <c r="J14" s="12">
        <v>2379.1999999999998</v>
      </c>
      <c r="K14" s="12"/>
      <c r="L14" s="12">
        <v>396.53</v>
      </c>
      <c r="M14" s="22"/>
      <c r="N14" s="20"/>
      <c r="O14" s="20"/>
    </row>
    <row r="15" spans="3:15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/>
      <c r="L15" s="27">
        <f>SUM(L9:L14)</f>
        <v>4623.1899999999996</v>
      </c>
      <c r="M15" s="28"/>
      <c r="N15" s="20"/>
      <c r="O15" s="20"/>
    </row>
    <row r="16" spans="3:15" ht="35.1" customHeight="1" x14ac:dyDescent="0.25">
      <c r="C16" s="29">
        <v>1000</v>
      </c>
      <c r="D16" s="9">
        <v>1300</v>
      </c>
      <c r="E16" s="9">
        <v>132</v>
      </c>
      <c r="F16" s="104" t="s">
        <v>123</v>
      </c>
      <c r="G16" s="17" t="s">
        <v>25</v>
      </c>
      <c r="H16" s="119"/>
      <c r="I16" s="29">
        <v>6</v>
      </c>
      <c r="J16" s="13">
        <v>4953.2</v>
      </c>
      <c r="K16" s="13"/>
      <c r="L16" s="12">
        <v>825.53</v>
      </c>
      <c r="M16" s="31"/>
      <c r="N16" s="20"/>
      <c r="O16" s="20"/>
    </row>
    <row r="17" spans="3:19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" si="0">K16</f>
        <v>0</v>
      </c>
      <c r="L17" s="26">
        <f>L16</f>
        <v>825.53</v>
      </c>
      <c r="M17" s="35"/>
      <c r="N17" s="20"/>
      <c r="O17" s="20"/>
    </row>
    <row r="18" spans="3:19" ht="35.1" customHeight="1" x14ac:dyDescent="0.25">
      <c r="C18" s="29">
        <v>1000</v>
      </c>
      <c r="D18" s="9">
        <v>1300</v>
      </c>
      <c r="E18" s="9">
        <v>132</v>
      </c>
      <c r="F18" s="138" t="s">
        <v>27</v>
      </c>
      <c r="G18" s="36" t="s">
        <v>28</v>
      </c>
      <c r="H18" s="121"/>
      <c r="I18" s="11">
        <v>6</v>
      </c>
      <c r="J18" s="13">
        <v>9795</v>
      </c>
      <c r="K18" s="13"/>
      <c r="L18" s="12">
        <v>1632.5</v>
      </c>
      <c r="M18" s="38"/>
      <c r="N18" s="20"/>
      <c r="O18" s="20"/>
    </row>
    <row r="19" spans="3:19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" si="1">K18</f>
        <v>0</v>
      </c>
      <c r="L19" s="26">
        <f>L18</f>
        <v>1632.5</v>
      </c>
      <c r="M19" s="35"/>
      <c r="N19" s="20"/>
      <c r="O19" s="20"/>
    </row>
    <row r="20" spans="3:19" ht="35.1" customHeight="1" x14ac:dyDescent="0.25">
      <c r="C20" s="9">
        <v>1000</v>
      </c>
      <c r="D20" s="9">
        <v>1300</v>
      </c>
      <c r="E20" s="9">
        <v>132</v>
      </c>
      <c r="F20" s="137" t="s">
        <v>124</v>
      </c>
      <c r="G20" s="39" t="s">
        <v>30</v>
      </c>
      <c r="H20" s="119"/>
      <c r="I20" s="11">
        <v>6</v>
      </c>
      <c r="J20" s="13">
        <v>5562.4</v>
      </c>
      <c r="K20" s="13"/>
      <c r="L20" s="12">
        <v>927.07</v>
      </c>
      <c r="M20" s="19"/>
      <c r="N20" s="20"/>
      <c r="O20" s="20"/>
    </row>
    <row r="21" spans="3:19" ht="35.1" customHeight="1" x14ac:dyDescent="0.25">
      <c r="C21" s="9">
        <v>1000</v>
      </c>
      <c r="D21" s="9">
        <v>1300</v>
      </c>
      <c r="E21" s="9">
        <v>132</v>
      </c>
      <c r="F21" s="138" t="s">
        <v>184</v>
      </c>
      <c r="G21" s="17" t="s">
        <v>31</v>
      </c>
      <c r="H21" s="121"/>
      <c r="I21" s="11">
        <v>6</v>
      </c>
      <c r="J21" s="13">
        <v>4417.3599999999997</v>
      </c>
      <c r="K21" s="13"/>
      <c r="L21" s="12">
        <v>736.23</v>
      </c>
      <c r="M21" s="19"/>
      <c r="N21" s="20"/>
      <c r="O21" s="20"/>
    </row>
    <row r="22" spans="3:19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" si="2">SUM(K20:K21)</f>
        <v>0</v>
      </c>
      <c r="L22" s="26">
        <f>SUM(L20:L21)</f>
        <v>1663.3000000000002</v>
      </c>
      <c r="M22" s="35"/>
      <c r="N22" s="20"/>
      <c r="O22" s="20"/>
    </row>
    <row r="23" spans="3:19" ht="35.1" customHeight="1" x14ac:dyDescent="0.25">
      <c r="C23" s="9">
        <v>1000</v>
      </c>
      <c r="D23" s="9">
        <v>1300</v>
      </c>
      <c r="E23" s="9">
        <v>132</v>
      </c>
      <c r="F23" s="137" t="s">
        <v>170</v>
      </c>
      <c r="G23" s="17" t="s">
        <v>33</v>
      </c>
      <c r="H23" s="121"/>
      <c r="I23" s="11">
        <v>6</v>
      </c>
      <c r="J23" s="13">
        <v>4953.2</v>
      </c>
      <c r="K23" s="13"/>
      <c r="L23" s="12">
        <v>825.53</v>
      </c>
      <c r="M23" s="19"/>
      <c r="N23" s="20"/>
      <c r="O23" s="20"/>
    </row>
    <row r="24" spans="3:19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" si="3">K23</f>
        <v>0</v>
      </c>
      <c r="L24" s="27">
        <f>L23</f>
        <v>825.53</v>
      </c>
      <c r="M24" s="28"/>
      <c r="N24" s="41"/>
      <c r="O24" s="20"/>
    </row>
    <row r="25" spans="3:19" ht="35.1" customHeight="1" x14ac:dyDescent="0.25">
      <c r="C25" s="9">
        <v>1000</v>
      </c>
      <c r="D25" s="9">
        <v>1300</v>
      </c>
      <c r="E25" s="9">
        <v>132</v>
      </c>
      <c r="F25" s="105" t="s">
        <v>125</v>
      </c>
      <c r="G25" s="10" t="s">
        <v>35</v>
      </c>
      <c r="H25" s="139"/>
      <c r="I25" s="11">
        <v>6</v>
      </c>
      <c r="J25" s="12">
        <v>9133.81</v>
      </c>
      <c r="K25" s="12">
        <v>0</v>
      </c>
      <c r="L25" s="12">
        <v>1522.3</v>
      </c>
      <c r="M25" s="19"/>
      <c r="N25" s="41"/>
      <c r="O25" s="20"/>
    </row>
    <row r="26" spans="3:19" s="109" customFormat="1" ht="35.1" customHeight="1" x14ac:dyDescent="0.25">
      <c r="C26" s="111">
        <v>1000</v>
      </c>
      <c r="D26" s="9">
        <v>1300</v>
      </c>
      <c r="E26" s="9">
        <v>132</v>
      </c>
      <c r="F26" s="105" t="s">
        <v>126</v>
      </c>
      <c r="G26" s="112" t="s">
        <v>163</v>
      </c>
      <c r="H26" s="121"/>
      <c r="I26" s="113">
        <v>6</v>
      </c>
      <c r="J26" s="114">
        <v>5562.4</v>
      </c>
      <c r="K26" s="114"/>
      <c r="L26" s="12">
        <v>927.07</v>
      </c>
      <c r="M26" s="116"/>
      <c r="N26" s="41"/>
      <c r="O26" s="20"/>
    </row>
    <row r="27" spans="3:19" ht="35.1" customHeight="1" x14ac:dyDescent="0.25">
      <c r="C27" s="9">
        <v>1000</v>
      </c>
      <c r="D27" s="9">
        <v>1300</v>
      </c>
      <c r="E27" s="9">
        <v>132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9"/>
      <c r="N27" s="41"/>
      <c r="O27" s="20"/>
    </row>
    <row r="28" spans="3:19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" si="4">SUM(K25:K27)</f>
        <v>0</v>
      </c>
      <c r="L28" s="27">
        <f>SUM(L25:L27)</f>
        <v>2449.37</v>
      </c>
      <c r="M28" s="28"/>
      <c r="N28" s="41"/>
      <c r="O28" s="20"/>
    </row>
    <row r="29" spans="3:19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14"/>
      <c r="N29" s="41"/>
      <c r="O29" s="20"/>
    </row>
    <row r="30" spans="3:19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14"/>
      <c r="N30" s="41"/>
      <c r="O30" s="20"/>
      <c r="P30" s="1"/>
      <c r="Q30" s="1"/>
      <c r="R30" s="1"/>
      <c r="S30" s="1"/>
    </row>
    <row r="31" spans="3:19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14"/>
      <c r="N31" s="41"/>
      <c r="O31" s="20"/>
    </row>
    <row r="32" spans="3:19" ht="22.5" customHeight="1" x14ac:dyDescent="0.25">
      <c r="C32" s="43"/>
      <c r="D32" s="43"/>
      <c r="E32" s="43"/>
      <c r="F32" s="391"/>
      <c r="G32" s="391"/>
      <c r="H32" s="391"/>
      <c r="M32" s="14"/>
      <c r="N32" s="41"/>
      <c r="O32" s="20"/>
    </row>
    <row r="33" spans="3:19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14"/>
      <c r="N33" s="41"/>
      <c r="O33" s="20"/>
    </row>
    <row r="34" spans="3:19" ht="18" x14ac:dyDescent="0.25">
      <c r="C34" s="3"/>
      <c r="D34" s="41"/>
      <c r="E34" s="41"/>
      <c r="F34" s="391" t="s">
        <v>1</v>
      </c>
      <c r="G34" s="391"/>
      <c r="H34" s="391"/>
      <c r="I34" s="92" t="s">
        <v>225</v>
      </c>
      <c r="J34" s="92"/>
      <c r="K34" s="92"/>
      <c r="L34" s="92"/>
      <c r="M34" s="41"/>
      <c r="N34" s="41"/>
      <c r="O34" s="20"/>
    </row>
    <row r="35" spans="3:19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1"/>
      <c r="N35" s="41"/>
      <c r="O35" s="20"/>
    </row>
    <row r="36" spans="3:19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09" t="s">
        <v>224</v>
      </c>
      <c r="J36" s="402" t="s">
        <v>13</v>
      </c>
      <c r="K36" s="402"/>
      <c r="L36" s="416" t="s">
        <v>7</v>
      </c>
      <c r="M36" s="417" t="s">
        <v>8</v>
      </c>
      <c r="N36" s="1"/>
      <c r="O36" s="1"/>
    </row>
    <row r="37" spans="3:19" ht="39.75" customHeight="1" x14ac:dyDescent="0.25">
      <c r="C37" s="408"/>
      <c r="D37" s="408"/>
      <c r="E37" s="412"/>
      <c r="F37" s="406"/>
      <c r="G37" s="398"/>
      <c r="H37" s="398"/>
      <c r="I37" s="410"/>
      <c r="J37" s="403"/>
      <c r="K37" s="403"/>
      <c r="L37" s="416"/>
      <c r="M37" s="417"/>
      <c r="N37" s="1"/>
      <c r="O37" s="1"/>
    </row>
    <row r="38" spans="3:19" ht="41.25" customHeight="1" x14ac:dyDescent="0.25">
      <c r="C38" s="230">
        <v>1000</v>
      </c>
      <c r="D38" s="9">
        <v>1300</v>
      </c>
      <c r="E38" s="9">
        <v>132</v>
      </c>
      <c r="F38" s="160" t="s">
        <v>178</v>
      </c>
      <c r="G38" s="164" t="s">
        <v>179</v>
      </c>
      <c r="H38" s="164"/>
      <c r="I38" s="11">
        <v>6</v>
      </c>
      <c r="J38" s="12">
        <v>5928.06</v>
      </c>
      <c r="K38" s="12"/>
      <c r="L38" s="12">
        <v>988.01</v>
      </c>
      <c r="M38" s="231"/>
      <c r="N38" s="1"/>
      <c r="O38" s="1"/>
    </row>
    <row r="39" spans="3:19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" si="5">SUM(K38)</f>
        <v>0</v>
      </c>
      <c r="L39" s="161">
        <f>SUM(L38)</f>
        <v>988.01</v>
      </c>
      <c r="M39" s="28"/>
      <c r="N39" s="20"/>
      <c r="O39" s="41"/>
      <c r="P39" s="41"/>
      <c r="Q39" s="41"/>
      <c r="R39" s="41"/>
      <c r="S39" s="41"/>
    </row>
    <row r="40" spans="3:19" ht="39.75" customHeight="1" x14ac:dyDescent="0.25">
      <c r="C40" s="76">
        <v>1000</v>
      </c>
      <c r="D40" s="9">
        <v>1300</v>
      </c>
      <c r="E40" s="9">
        <v>132</v>
      </c>
      <c r="F40" s="148" t="s">
        <v>134</v>
      </c>
      <c r="G40" s="79" t="s">
        <v>53</v>
      </c>
      <c r="H40" s="149"/>
      <c r="I40" s="157">
        <v>6</v>
      </c>
      <c r="J40" s="13">
        <v>5562.4</v>
      </c>
      <c r="K40" s="13"/>
      <c r="L40" s="12">
        <v>927.07</v>
      </c>
      <c r="M40" s="158"/>
      <c r="N40" s="20"/>
      <c r="O40" s="41"/>
      <c r="P40" s="41"/>
      <c r="Q40" s="41"/>
      <c r="R40" s="41"/>
      <c r="S40" s="41"/>
    </row>
    <row r="41" spans="3:19" ht="39.75" customHeight="1" x14ac:dyDescent="0.25">
      <c r="C41" s="9">
        <v>1000</v>
      </c>
      <c r="D41" s="9">
        <v>1300</v>
      </c>
      <c r="E41" s="9">
        <v>132</v>
      </c>
      <c r="F41" s="106" t="s">
        <v>135</v>
      </c>
      <c r="G41" s="10" t="s">
        <v>31</v>
      </c>
      <c r="H41" s="138"/>
      <c r="I41" s="11">
        <v>6</v>
      </c>
      <c r="J41" s="13">
        <v>4417.3599999999997</v>
      </c>
      <c r="K41" s="13"/>
      <c r="L41" s="12">
        <v>736.23</v>
      </c>
      <c r="M41" s="19"/>
      <c r="N41" s="20"/>
      <c r="O41" s="41"/>
      <c r="P41" s="41"/>
      <c r="Q41" s="41"/>
      <c r="R41" s="41"/>
      <c r="S41" s="41"/>
    </row>
    <row r="42" spans="3:19" ht="39.75" customHeight="1" x14ac:dyDescent="0.25">
      <c r="C42" s="9">
        <v>1000</v>
      </c>
      <c r="D42" s="9">
        <v>1300</v>
      </c>
      <c r="E42" s="9">
        <v>132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9"/>
      <c r="N42" s="20"/>
      <c r="O42" s="41"/>
      <c r="P42" s="41"/>
      <c r="Q42" s="41"/>
      <c r="R42" s="41"/>
      <c r="S42" s="41"/>
    </row>
    <row r="43" spans="3:19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" si="6">SUM(K40:K42)</f>
        <v>0</v>
      </c>
      <c r="L43" s="27">
        <f>SUM(L40:L42)</f>
        <v>1663.3000000000002</v>
      </c>
      <c r="M43" s="28"/>
      <c r="N43" s="20"/>
      <c r="O43" s="41"/>
      <c r="P43" s="41"/>
      <c r="Q43" s="41"/>
      <c r="R43" s="41"/>
      <c r="S43" s="41"/>
    </row>
    <row r="44" spans="3:19" ht="39.75" customHeight="1" x14ac:dyDescent="0.25">
      <c r="C44" s="9">
        <v>1000</v>
      </c>
      <c r="D44" s="9">
        <v>1300</v>
      </c>
      <c r="E44" s="9">
        <v>132</v>
      </c>
      <c r="F44" s="106" t="s">
        <v>136</v>
      </c>
      <c r="G44" s="59" t="s">
        <v>57</v>
      </c>
      <c r="H44" s="119"/>
      <c r="I44" s="11">
        <v>6</v>
      </c>
      <c r="J44" s="12">
        <v>8333</v>
      </c>
      <c r="K44" s="12"/>
      <c r="L44" s="12">
        <v>1388.83</v>
      </c>
      <c r="M44" s="228"/>
      <c r="N44" s="41"/>
      <c r="O44" s="20"/>
    </row>
    <row r="45" spans="3:19" ht="39.75" customHeight="1" x14ac:dyDescent="0.25">
      <c r="C45" s="9">
        <v>1000</v>
      </c>
      <c r="D45" s="9">
        <v>1300</v>
      </c>
      <c r="E45" s="9">
        <v>132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228"/>
      <c r="N45" s="41"/>
      <c r="O45" s="20"/>
    </row>
    <row r="46" spans="3:19" ht="39.75" customHeight="1" x14ac:dyDescent="0.25">
      <c r="C46" s="9">
        <v>1000</v>
      </c>
      <c r="D46" s="9">
        <v>1300</v>
      </c>
      <c r="E46" s="9">
        <v>132</v>
      </c>
      <c r="F46" s="137" t="s">
        <v>210</v>
      </c>
      <c r="G46" s="59" t="s">
        <v>36</v>
      </c>
      <c r="H46" s="119"/>
      <c r="I46" s="11">
        <v>2</v>
      </c>
      <c r="J46" s="12">
        <v>3089.65</v>
      </c>
      <c r="K46" s="12">
        <v>0</v>
      </c>
      <c r="L46" s="12">
        <v>171.65</v>
      </c>
      <c r="M46" s="228"/>
      <c r="N46" s="41"/>
      <c r="O46" s="20"/>
    </row>
    <row r="47" spans="3:19" ht="39.75" customHeight="1" x14ac:dyDescent="0.25">
      <c r="C47" s="9">
        <v>1000</v>
      </c>
      <c r="D47" s="9">
        <v>1300</v>
      </c>
      <c r="E47" s="9">
        <v>132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228"/>
      <c r="N47" s="41"/>
      <c r="O47" s="20"/>
    </row>
    <row r="48" spans="3:19" ht="39.75" customHeight="1" x14ac:dyDescent="0.25">
      <c r="C48" s="9">
        <v>1000</v>
      </c>
      <c r="D48" s="9">
        <v>1300</v>
      </c>
      <c r="E48" s="9">
        <v>132</v>
      </c>
      <c r="F48" s="138" t="s">
        <v>60</v>
      </c>
      <c r="G48" s="59" t="s">
        <v>59</v>
      </c>
      <c r="H48" s="126"/>
      <c r="I48" s="11">
        <v>6</v>
      </c>
      <c r="J48" s="12">
        <v>4357.84</v>
      </c>
      <c r="K48" s="12">
        <v>0</v>
      </c>
      <c r="L48" s="12">
        <v>726.31</v>
      </c>
      <c r="M48" s="228"/>
      <c r="N48" s="41"/>
      <c r="O48" s="20"/>
    </row>
    <row r="49" spans="3:19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" si="7">SUM(K44:K48)</f>
        <v>0</v>
      </c>
      <c r="L49" s="26">
        <f>SUM(L44:L48)</f>
        <v>2286.79</v>
      </c>
      <c r="M49" s="33"/>
      <c r="N49" s="41"/>
      <c r="O49" s="20"/>
    </row>
    <row r="50" spans="3:19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14"/>
      <c r="N50" s="41"/>
      <c r="O50" s="20"/>
    </row>
    <row r="51" spans="3:19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14"/>
      <c r="N51" s="41"/>
      <c r="O51" s="41"/>
    </row>
    <row r="52" spans="3:19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14"/>
      <c r="N52" s="41"/>
      <c r="O52" s="41"/>
      <c r="P52" s="1"/>
      <c r="Q52" s="1"/>
      <c r="R52" s="1"/>
      <c r="S52" s="1"/>
    </row>
    <row r="53" spans="3:19" ht="18" x14ac:dyDescent="0.25">
      <c r="C53" s="3"/>
      <c r="D53" s="41"/>
      <c r="E53" s="41"/>
      <c r="F53" s="391" t="s">
        <v>1</v>
      </c>
      <c r="G53" s="391"/>
      <c r="H53" s="391"/>
      <c r="I53" s="92" t="s">
        <v>225</v>
      </c>
      <c r="J53" s="92"/>
      <c r="K53" s="92"/>
      <c r="L53" s="92"/>
      <c r="M53" s="41"/>
      <c r="N53" s="20"/>
      <c r="O53" s="41"/>
      <c r="P53" s="1"/>
      <c r="Q53" s="1"/>
      <c r="R53" s="1"/>
      <c r="S53" s="1"/>
    </row>
    <row r="54" spans="3:19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1"/>
      <c r="N54" s="41"/>
      <c r="O54" s="41"/>
      <c r="P54" s="1"/>
      <c r="Q54" s="1"/>
      <c r="R54" s="1"/>
      <c r="S54" s="1"/>
    </row>
    <row r="55" spans="3:19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224</v>
      </c>
      <c r="J55" s="233" t="s">
        <v>39</v>
      </c>
      <c r="K55" s="47"/>
      <c r="L55" s="396" t="s">
        <v>7</v>
      </c>
      <c r="M55" s="404" t="s">
        <v>8</v>
      </c>
      <c r="N55" s="41"/>
      <c r="O55" s="41"/>
      <c r="P55" s="1"/>
      <c r="Q55" s="1"/>
      <c r="R55" s="1"/>
      <c r="S55" s="1"/>
    </row>
    <row r="56" spans="3:19" ht="15" customHeight="1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/>
      <c r="L56" s="397"/>
      <c r="M56" s="405"/>
      <c r="N56" s="41"/>
      <c r="O56" s="41"/>
      <c r="P56" s="1"/>
      <c r="Q56" s="1"/>
      <c r="R56" s="1"/>
      <c r="S56" s="1"/>
    </row>
    <row r="57" spans="3:19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398"/>
      <c r="M57" s="406"/>
      <c r="N57" s="41"/>
      <c r="O57" s="41"/>
      <c r="P57" s="1"/>
      <c r="Q57" s="1"/>
      <c r="R57" s="1"/>
      <c r="S57" s="1"/>
    </row>
    <row r="58" spans="3:19" ht="35.1" customHeight="1" x14ac:dyDescent="0.25">
      <c r="C58" s="11">
        <v>1000</v>
      </c>
      <c r="D58" s="9">
        <v>1300</v>
      </c>
      <c r="E58" s="9">
        <v>132</v>
      </c>
      <c r="F58" s="106" t="s">
        <v>127</v>
      </c>
      <c r="G58" s="10" t="s">
        <v>40</v>
      </c>
      <c r="H58" s="215"/>
      <c r="I58" s="11">
        <v>6</v>
      </c>
      <c r="J58" s="12">
        <v>5928.06</v>
      </c>
      <c r="K58" s="12"/>
      <c r="L58" s="12">
        <v>988.01</v>
      </c>
      <c r="M58" s="49"/>
      <c r="N58" s="41"/>
      <c r="O58" s="41"/>
      <c r="P58" s="1"/>
      <c r="Q58" s="1"/>
      <c r="R58" s="1"/>
      <c r="S58" s="1"/>
    </row>
    <row r="59" spans="3:19" ht="35.1" customHeight="1" x14ac:dyDescent="0.25">
      <c r="C59" s="11">
        <v>1000</v>
      </c>
      <c r="D59" s="9">
        <v>1300</v>
      </c>
      <c r="E59" s="9">
        <v>132</v>
      </c>
      <c r="F59" s="42" t="s">
        <v>165</v>
      </c>
      <c r="G59" s="50" t="s">
        <v>187</v>
      </c>
      <c r="H59" s="125"/>
      <c r="I59" s="11">
        <v>6</v>
      </c>
      <c r="J59" s="12">
        <v>4357.84</v>
      </c>
      <c r="K59" s="12">
        <v>0</v>
      </c>
      <c r="L59" s="12">
        <v>726.31</v>
      </c>
      <c r="M59" s="49"/>
      <c r="N59" s="41"/>
      <c r="O59" s="41"/>
      <c r="P59" s="1"/>
      <c r="Q59" s="1"/>
      <c r="R59" s="1"/>
      <c r="S59" s="1"/>
    </row>
    <row r="60" spans="3:19" ht="35.1" customHeight="1" x14ac:dyDescent="0.25">
      <c r="C60" s="9">
        <v>1000</v>
      </c>
      <c r="D60" s="9">
        <v>1300</v>
      </c>
      <c r="E60" s="9">
        <v>132</v>
      </c>
      <c r="F60" s="138" t="s">
        <v>41</v>
      </c>
      <c r="G60" s="10" t="s">
        <v>42</v>
      </c>
      <c r="H60" s="126"/>
      <c r="I60" s="11">
        <v>6</v>
      </c>
      <c r="J60" s="12">
        <v>4357.84</v>
      </c>
      <c r="K60" s="12">
        <v>0</v>
      </c>
      <c r="L60" s="12">
        <v>726.31</v>
      </c>
      <c r="M60" s="19"/>
      <c r="N60" s="20"/>
      <c r="O60" s="20"/>
      <c r="P60" s="1"/>
      <c r="Q60" s="1"/>
      <c r="R60" s="1"/>
      <c r="S60" s="1"/>
    </row>
    <row r="61" spans="3:19" ht="35.1" customHeight="1" x14ac:dyDescent="0.25">
      <c r="C61" s="9">
        <v>1000</v>
      </c>
      <c r="D61" s="9">
        <v>1300</v>
      </c>
      <c r="E61" s="9">
        <v>132</v>
      </c>
      <c r="F61" s="106" t="s">
        <v>128</v>
      </c>
      <c r="G61" s="51" t="s">
        <v>43</v>
      </c>
      <c r="H61" s="121"/>
      <c r="I61" s="11">
        <v>6</v>
      </c>
      <c r="J61" s="12">
        <v>5928.06</v>
      </c>
      <c r="K61" s="12"/>
      <c r="L61" s="12">
        <v>988.01</v>
      </c>
      <c r="M61" s="19"/>
      <c r="N61" s="20"/>
      <c r="O61" s="20"/>
      <c r="P61" s="1"/>
      <c r="Q61" s="1"/>
      <c r="R61" s="1"/>
      <c r="S61" s="1"/>
    </row>
    <row r="62" spans="3:19" ht="35.1" customHeight="1" x14ac:dyDescent="0.25">
      <c r="C62" s="9">
        <v>1000</v>
      </c>
      <c r="D62" s="9">
        <v>1300</v>
      </c>
      <c r="E62" s="9">
        <v>132</v>
      </c>
      <c r="F62" s="106" t="s">
        <v>129</v>
      </c>
      <c r="G62" s="10" t="s">
        <v>23</v>
      </c>
      <c r="H62" s="202"/>
      <c r="I62" s="11">
        <v>6</v>
      </c>
      <c r="J62" s="12">
        <v>2379.1999999999998</v>
      </c>
      <c r="K62" s="12"/>
      <c r="L62" s="12">
        <v>396.53</v>
      </c>
      <c r="M62" s="19"/>
      <c r="N62" s="20"/>
      <c r="O62" s="20"/>
      <c r="P62" s="1"/>
      <c r="Q62" s="1"/>
      <c r="R62" s="1"/>
      <c r="S62" s="1"/>
    </row>
    <row r="63" spans="3:19" ht="35.1" customHeight="1" x14ac:dyDescent="0.25">
      <c r="C63" s="11">
        <v>1000</v>
      </c>
      <c r="D63" s="9">
        <v>1300</v>
      </c>
      <c r="E63" s="9">
        <v>132</v>
      </c>
      <c r="F63" s="106"/>
      <c r="G63" s="52" t="s">
        <v>42</v>
      </c>
      <c r="H63" s="121"/>
      <c r="I63" s="11"/>
      <c r="J63" s="12"/>
      <c r="K63" s="12"/>
      <c r="L63" s="12">
        <v>0</v>
      </c>
      <c r="M63" s="49"/>
      <c r="N63" s="41"/>
      <c r="O63" s="41"/>
      <c r="P63" s="1"/>
      <c r="Q63" s="1"/>
      <c r="R63" s="1"/>
      <c r="S63" s="1"/>
    </row>
    <row r="64" spans="3:19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" si="8">SUM(K58:K63)</f>
        <v>0</v>
      </c>
      <c r="L64" s="26">
        <f>SUM(L58:L63)</f>
        <v>3825.17</v>
      </c>
      <c r="M64" s="55"/>
      <c r="N64" s="41"/>
      <c r="O64" s="41"/>
      <c r="P64" s="1"/>
      <c r="Q64" s="1"/>
      <c r="R64" s="1"/>
      <c r="S64" s="1"/>
    </row>
    <row r="65" spans="3:19" ht="35.1" customHeight="1" x14ac:dyDescent="0.25">
      <c r="C65" s="9">
        <v>1000</v>
      </c>
      <c r="D65" s="9">
        <v>1300</v>
      </c>
      <c r="E65" s="9">
        <v>132</v>
      </c>
      <c r="F65" s="138"/>
      <c r="G65" s="10"/>
      <c r="H65" s="126"/>
      <c r="I65" s="11"/>
      <c r="J65" s="12"/>
      <c r="K65" s="12"/>
      <c r="L65" s="12">
        <v>0</v>
      </c>
      <c r="M65" s="10"/>
      <c r="N65" s="14"/>
      <c r="O65" s="15"/>
      <c r="P65" s="15"/>
      <c r="Q65" s="15"/>
      <c r="R65" s="15"/>
      <c r="S65" s="15"/>
    </row>
    <row r="66" spans="3:19" s="109" customFormat="1" ht="35.1" customHeight="1" x14ac:dyDescent="0.25">
      <c r="C66" s="29">
        <v>1000</v>
      </c>
      <c r="D66" s="9">
        <v>1300</v>
      </c>
      <c r="E66" s="9">
        <v>132</v>
      </c>
      <c r="F66" s="106" t="s">
        <v>130</v>
      </c>
      <c r="G66" s="18" t="s">
        <v>45</v>
      </c>
      <c r="H66" s="138"/>
      <c r="I66" s="11">
        <v>6</v>
      </c>
      <c r="J66" s="114">
        <v>5562.4</v>
      </c>
      <c r="K66" s="114"/>
      <c r="L66" s="12">
        <v>927.07</v>
      </c>
      <c r="M66" s="18"/>
      <c r="N66" s="14"/>
      <c r="O66" s="15"/>
      <c r="P66" s="15"/>
      <c r="Q66" s="15"/>
      <c r="R66" s="15"/>
      <c r="S66" s="15"/>
    </row>
    <row r="67" spans="3:19" s="109" customFormat="1" ht="35.1" customHeight="1" x14ac:dyDescent="0.25">
      <c r="C67" s="29">
        <v>1000</v>
      </c>
      <c r="D67" s="9">
        <v>1300</v>
      </c>
      <c r="E67" s="9">
        <v>132</v>
      </c>
      <c r="F67" s="106"/>
      <c r="G67" s="18"/>
      <c r="H67" s="127"/>
      <c r="J67" s="13"/>
      <c r="K67" s="13"/>
      <c r="L67" s="12">
        <v>0</v>
      </c>
      <c r="M67" s="22"/>
      <c r="N67" s="20"/>
      <c r="O67" s="41"/>
      <c r="P67" s="41"/>
      <c r="Q67" s="41"/>
      <c r="R67" s="41"/>
      <c r="S67" s="41"/>
    </row>
    <row r="68" spans="3:19" ht="35.1" customHeight="1" x14ac:dyDescent="0.25">
      <c r="C68" s="9">
        <v>1000</v>
      </c>
      <c r="D68" s="9">
        <v>1300</v>
      </c>
      <c r="E68" s="9">
        <v>132</v>
      </c>
      <c r="F68" s="138" t="s">
        <v>218</v>
      </c>
      <c r="G68" s="10" t="s">
        <v>220</v>
      </c>
      <c r="H68" s="126"/>
      <c r="I68" s="11">
        <v>1</v>
      </c>
      <c r="J68" s="12">
        <v>3219.57</v>
      </c>
      <c r="K68" s="12"/>
      <c r="L68" s="12">
        <v>89.43</v>
      </c>
      <c r="M68" s="19"/>
      <c r="N68" s="20"/>
      <c r="O68" s="41"/>
      <c r="P68" s="41"/>
      <c r="Q68" s="41"/>
      <c r="R68" s="41"/>
      <c r="S68" s="41"/>
    </row>
    <row r="69" spans="3:19" ht="35.1" customHeight="1" x14ac:dyDescent="0.25">
      <c r="C69" s="9">
        <v>1000</v>
      </c>
      <c r="D69" s="9">
        <v>1300</v>
      </c>
      <c r="E69" s="9">
        <v>132</v>
      </c>
      <c r="F69" s="106" t="s">
        <v>131</v>
      </c>
      <c r="G69" s="10" t="s">
        <v>23</v>
      </c>
      <c r="H69" s="202"/>
      <c r="I69" s="11">
        <v>6</v>
      </c>
      <c r="J69" s="12">
        <v>2379.1999999999998</v>
      </c>
      <c r="K69" s="12"/>
      <c r="L69" s="12">
        <v>396.53</v>
      </c>
      <c r="M69" s="19"/>
      <c r="N69" s="20"/>
      <c r="O69" s="20"/>
      <c r="P69" s="41"/>
      <c r="Q69" s="41"/>
      <c r="R69" s="41"/>
      <c r="S69" s="41"/>
    </row>
    <row r="70" spans="3:19" ht="35.1" customHeight="1" x14ac:dyDescent="0.25">
      <c r="C70" s="9">
        <v>1000</v>
      </c>
      <c r="D70" s="9">
        <v>1300</v>
      </c>
      <c r="E70" s="9">
        <v>132</v>
      </c>
      <c r="F70" s="138" t="s">
        <v>46</v>
      </c>
      <c r="G70" s="10" t="s">
        <v>47</v>
      </c>
      <c r="H70" s="126"/>
      <c r="I70" s="11">
        <v>6</v>
      </c>
      <c r="J70" s="12">
        <v>1975</v>
      </c>
      <c r="K70" s="12"/>
      <c r="L70" s="12">
        <v>329.17</v>
      </c>
      <c r="M70" s="19"/>
      <c r="N70" s="14"/>
      <c r="O70" s="15"/>
      <c r="P70" s="15"/>
      <c r="Q70" s="15"/>
      <c r="R70" s="15"/>
      <c r="S70" s="15"/>
    </row>
    <row r="71" spans="3:19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" si="9">SUM(K65:K70)</f>
        <v>0</v>
      </c>
      <c r="L71" s="27">
        <f>SUM(L65:L70)</f>
        <v>1742.2</v>
      </c>
      <c r="M71" s="57"/>
      <c r="N71" s="20"/>
      <c r="O71" s="41"/>
      <c r="P71" s="41"/>
      <c r="Q71" s="41"/>
      <c r="R71" s="41"/>
      <c r="S71" s="41"/>
    </row>
    <row r="72" spans="3:19" ht="35.1" customHeight="1" x14ac:dyDescent="0.25">
      <c r="C72" s="9">
        <v>1000</v>
      </c>
      <c r="D72" s="9">
        <v>1300</v>
      </c>
      <c r="E72" s="9">
        <v>132</v>
      </c>
      <c r="F72" s="106" t="s">
        <v>132</v>
      </c>
      <c r="G72" s="50" t="s">
        <v>49</v>
      </c>
      <c r="H72" s="138"/>
      <c r="I72" s="11">
        <v>6</v>
      </c>
      <c r="J72" s="12">
        <v>9541</v>
      </c>
      <c r="K72" s="12">
        <v>0</v>
      </c>
      <c r="L72" s="12">
        <v>1590.17</v>
      </c>
      <c r="M72" s="19"/>
      <c r="N72" s="20"/>
      <c r="O72" s="41"/>
      <c r="P72" s="41"/>
      <c r="Q72" s="41"/>
      <c r="R72" s="41"/>
      <c r="S72" s="41"/>
    </row>
    <row r="73" spans="3:19" ht="35.1" customHeight="1" x14ac:dyDescent="0.25">
      <c r="C73" s="9">
        <v>1000</v>
      </c>
      <c r="D73" s="9">
        <v>1300</v>
      </c>
      <c r="E73" s="9">
        <v>132</v>
      </c>
      <c r="F73" s="138"/>
      <c r="G73" s="136" t="s">
        <v>162</v>
      </c>
      <c r="H73" s="126"/>
      <c r="I73" s="11"/>
      <c r="J73" s="12"/>
      <c r="K73" s="12"/>
      <c r="L73" s="12">
        <v>0</v>
      </c>
      <c r="M73" s="19"/>
      <c r="N73" s="20"/>
      <c r="O73" s="41"/>
      <c r="P73" s="41"/>
      <c r="Q73" s="41"/>
      <c r="R73" s="41"/>
      <c r="S73" s="41"/>
    </row>
    <row r="74" spans="3:19" ht="35.1" customHeight="1" x14ac:dyDescent="0.25">
      <c r="C74" s="9">
        <v>1000</v>
      </c>
      <c r="D74" s="9">
        <v>1300</v>
      </c>
      <c r="E74" s="9">
        <v>132</v>
      </c>
      <c r="F74" s="106"/>
      <c r="G74" s="10"/>
      <c r="H74" s="119"/>
      <c r="I74" s="11"/>
      <c r="J74" s="12"/>
      <c r="K74" s="12">
        <v>0</v>
      </c>
      <c r="L74" s="12">
        <v>0</v>
      </c>
      <c r="M74" s="19"/>
      <c r="N74" s="20"/>
      <c r="O74" s="41"/>
      <c r="P74" s="41"/>
      <c r="Q74" s="41"/>
      <c r="R74" s="41"/>
      <c r="S74" s="41"/>
    </row>
    <row r="75" spans="3:19" ht="35.1" customHeight="1" x14ac:dyDescent="0.25">
      <c r="C75" s="9">
        <v>1000</v>
      </c>
      <c r="D75" s="9">
        <v>1300</v>
      </c>
      <c r="E75" s="9">
        <v>132</v>
      </c>
      <c r="F75" s="138" t="s">
        <v>193</v>
      </c>
      <c r="G75" s="10" t="s">
        <v>50</v>
      </c>
      <c r="H75" s="126"/>
      <c r="I75" s="11">
        <v>6</v>
      </c>
      <c r="J75" s="13">
        <v>4953.2</v>
      </c>
      <c r="K75" s="13"/>
      <c r="L75" s="12">
        <v>825.53</v>
      </c>
      <c r="M75" s="19"/>
      <c r="N75" s="20"/>
      <c r="O75" s="41"/>
      <c r="P75" s="41"/>
      <c r="Q75" s="41"/>
      <c r="R75" s="41"/>
      <c r="S75" s="41"/>
    </row>
    <row r="76" spans="3:19" ht="35.1" customHeight="1" x14ac:dyDescent="0.25">
      <c r="C76" s="9">
        <v>1000</v>
      </c>
      <c r="D76" s="9">
        <v>1300</v>
      </c>
      <c r="E76" s="9">
        <v>132</v>
      </c>
      <c r="F76" s="138" t="s">
        <v>185</v>
      </c>
      <c r="G76" s="10" t="s">
        <v>181</v>
      </c>
      <c r="H76" s="126"/>
      <c r="I76" s="11">
        <v>6</v>
      </c>
      <c r="J76" s="12">
        <v>4298.5</v>
      </c>
      <c r="K76" s="12">
        <v>0</v>
      </c>
      <c r="L76" s="12">
        <v>716.42</v>
      </c>
      <c r="M76" s="19"/>
      <c r="N76" s="20"/>
      <c r="O76" s="41"/>
      <c r="P76" s="41"/>
      <c r="Q76" s="41"/>
      <c r="R76" s="41"/>
      <c r="S76" s="41"/>
    </row>
    <row r="77" spans="3:19" ht="35.1" customHeight="1" x14ac:dyDescent="0.25">
      <c r="C77" s="9">
        <v>1000</v>
      </c>
      <c r="D77" s="9">
        <v>1300</v>
      </c>
      <c r="E77" s="9">
        <v>132</v>
      </c>
      <c r="F77" s="106" t="s">
        <v>133</v>
      </c>
      <c r="G77" s="50" t="s">
        <v>51</v>
      </c>
      <c r="H77" s="138"/>
      <c r="I77" s="11">
        <v>6</v>
      </c>
      <c r="J77" s="12">
        <v>4298.5</v>
      </c>
      <c r="K77" s="12">
        <v>0</v>
      </c>
      <c r="L77" s="12">
        <v>716.42</v>
      </c>
      <c r="M77" s="19"/>
      <c r="N77" s="20"/>
      <c r="O77" s="41"/>
      <c r="P77" s="41"/>
      <c r="Q77" s="41"/>
      <c r="R77" s="41"/>
      <c r="S77" s="41"/>
    </row>
    <row r="78" spans="3:19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" si="10">SUM(K72:K77)</f>
        <v>0</v>
      </c>
      <c r="L78" s="27">
        <f>SUM(L72:L77)</f>
        <v>3848.54</v>
      </c>
      <c r="M78" s="28"/>
      <c r="N78" s="20"/>
      <c r="O78" s="41"/>
      <c r="P78" s="41"/>
      <c r="Q78" s="41"/>
      <c r="R78" s="41"/>
      <c r="S78" s="41"/>
    </row>
    <row r="79" spans="3:19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14"/>
      <c r="N79" s="41"/>
      <c r="O79" s="41"/>
      <c r="P79" s="41"/>
      <c r="Q79" s="41"/>
      <c r="R79" s="41"/>
      <c r="S79" s="41"/>
    </row>
    <row r="80" spans="3:19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14"/>
      <c r="N80" s="41"/>
      <c r="O80" s="41"/>
      <c r="P80" s="41"/>
      <c r="Q80" s="41"/>
      <c r="R80" s="41"/>
      <c r="S80" s="41"/>
    </row>
    <row r="81" spans="2:19" ht="27" customHeight="1" x14ac:dyDescent="0.25">
      <c r="C81" s="43"/>
      <c r="D81" s="43"/>
      <c r="E81" s="43"/>
      <c r="F81" s="391"/>
      <c r="G81" s="391"/>
      <c r="H81" s="391"/>
      <c r="M81" s="14"/>
      <c r="N81" s="41"/>
      <c r="O81" s="41"/>
      <c r="P81" s="41"/>
      <c r="Q81" s="41"/>
      <c r="R81" s="41"/>
      <c r="S81" s="41"/>
    </row>
    <row r="82" spans="2:19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14"/>
      <c r="N82" s="41"/>
      <c r="O82" s="41"/>
      <c r="P82" s="41"/>
      <c r="Q82" s="41"/>
      <c r="R82" s="41"/>
      <c r="S82" s="41"/>
    </row>
    <row r="83" spans="2:19" ht="18" x14ac:dyDescent="0.25">
      <c r="C83" s="3"/>
      <c r="D83" s="41"/>
      <c r="E83" s="41"/>
      <c r="F83" s="391" t="s">
        <v>1</v>
      </c>
      <c r="G83" s="391"/>
      <c r="H83" s="391"/>
      <c r="I83" s="92" t="s">
        <v>225</v>
      </c>
      <c r="J83" s="92"/>
      <c r="K83" s="92"/>
      <c r="L83" s="92"/>
      <c r="M83" s="41"/>
      <c r="N83" s="41"/>
      <c r="O83" s="20"/>
    </row>
    <row r="84" spans="2:19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1"/>
      <c r="N84" s="41"/>
      <c r="O84" s="20"/>
    </row>
    <row r="85" spans="2:19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224</v>
      </c>
      <c r="J85" s="47" t="s">
        <v>56</v>
      </c>
      <c r="K85" s="48"/>
      <c r="L85" s="396" t="s">
        <v>7</v>
      </c>
      <c r="M85" s="396" t="s">
        <v>8</v>
      </c>
      <c r="N85" s="41"/>
      <c r="O85" s="20"/>
    </row>
    <row r="86" spans="2:19" ht="15" customHeight="1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/>
      <c r="L86" s="397"/>
      <c r="M86" s="397"/>
      <c r="N86" s="41"/>
      <c r="O86" s="20"/>
    </row>
    <row r="87" spans="2:19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398"/>
      <c r="M87" s="398"/>
      <c r="N87" s="41"/>
      <c r="O87" s="20"/>
    </row>
    <row r="88" spans="2:19" ht="35.1" customHeight="1" x14ac:dyDescent="0.25">
      <c r="C88" s="9">
        <v>1000</v>
      </c>
      <c r="D88" s="9">
        <v>1300</v>
      </c>
      <c r="E88" s="9">
        <v>132</v>
      </c>
      <c r="F88" s="138" t="s">
        <v>63</v>
      </c>
      <c r="G88" s="10" t="s">
        <v>64</v>
      </c>
      <c r="H88" s="126"/>
      <c r="I88" s="11">
        <v>6</v>
      </c>
      <c r="J88" s="12">
        <v>2730.31</v>
      </c>
      <c r="K88" s="12">
        <v>0</v>
      </c>
      <c r="L88" s="12">
        <v>455.05</v>
      </c>
      <c r="M88" s="10"/>
      <c r="N88" s="41"/>
      <c r="O88" s="20"/>
    </row>
    <row r="89" spans="2:19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" si="11">K88</f>
        <v>0</v>
      </c>
      <c r="L89" s="27">
        <f>L88</f>
        <v>455.05</v>
      </c>
      <c r="M89" s="33"/>
      <c r="N89" s="41"/>
      <c r="O89" s="20"/>
    </row>
    <row r="90" spans="2:19" ht="35.1" customHeight="1" x14ac:dyDescent="0.25">
      <c r="C90" s="9">
        <v>1000</v>
      </c>
      <c r="D90" s="9">
        <v>1300</v>
      </c>
      <c r="E90" s="9">
        <v>132</v>
      </c>
      <c r="F90" s="137" t="s">
        <v>203</v>
      </c>
      <c r="G90" s="10" t="s">
        <v>66</v>
      </c>
      <c r="H90" s="202"/>
      <c r="I90" s="11">
        <v>2.5</v>
      </c>
      <c r="J90" s="12">
        <v>1620.67</v>
      </c>
      <c r="K90" s="12"/>
      <c r="L90" s="12">
        <v>112.55</v>
      </c>
      <c r="M90" s="19"/>
      <c r="N90" s="41"/>
      <c r="O90" s="20"/>
    </row>
    <row r="91" spans="2:19" ht="35.1" customHeight="1" x14ac:dyDescent="0.25">
      <c r="C91" s="9">
        <v>1000</v>
      </c>
      <c r="D91" s="9">
        <v>1300</v>
      </c>
      <c r="E91" s="9">
        <v>132</v>
      </c>
      <c r="F91" s="138" t="s">
        <v>204</v>
      </c>
      <c r="G91" s="10" t="s">
        <v>67</v>
      </c>
      <c r="H91" s="126"/>
      <c r="I91" s="11">
        <v>2.5</v>
      </c>
      <c r="J91" s="114">
        <v>5562.4</v>
      </c>
      <c r="K91" s="114"/>
      <c r="L91" s="12">
        <v>386.28</v>
      </c>
      <c r="M91" s="19"/>
      <c r="N91" s="41"/>
      <c r="O91" s="20"/>
    </row>
    <row r="92" spans="2:19" ht="35.1" customHeight="1" x14ac:dyDescent="0.25">
      <c r="B92" s="109"/>
      <c r="C92" s="9">
        <v>1000</v>
      </c>
      <c r="D92" s="9">
        <v>1300</v>
      </c>
      <c r="E92" s="9">
        <v>132</v>
      </c>
      <c r="F92" s="138" t="s">
        <v>167</v>
      </c>
      <c r="G92" s="10" t="s">
        <v>47</v>
      </c>
      <c r="H92" s="126"/>
      <c r="I92" s="11">
        <v>6</v>
      </c>
      <c r="J92" s="12">
        <v>2392.4299999999998</v>
      </c>
      <c r="K92" s="12"/>
      <c r="L92" s="12">
        <v>398.74</v>
      </c>
      <c r="M92" s="19"/>
      <c r="N92" s="41"/>
      <c r="O92" s="20"/>
    </row>
    <row r="93" spans="2:19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" si="12">SUM(K90:K92)</f>
        <v>0</v>
      </c>
      <c r="L93" s="27">
        <f>SUM(L90:L92)</f>
        <v>897.56999999999994</v>
      </c>
      <c r="M93" s="35"/>
      <c r="N93" s="41"/>
      <c r="O93" s="20"/>
    </row>
    <row r="94" spans="2:19" ht="35.1" customHeight="1" x14ac:dyDescent="0.25">
      <c r="C94" s="9">
        <v>1000</v>
      </c>
      <c r="D94" s="9">
        <v>1300</v>
      </c>
      <c r="E94" s="9">
        <v>132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22"/>
      <c r="N94" s="41"/>
      <c r="O94" s="20"/>
    </row>
    <row r="95" spans="2:19" s="109" customFormat="1" ht="35.1" customHeight="1" x14ac:dyDescent="0.25">
      <c r="C95" s="29">
        <v>1000</v>
      </c>
      <c r="D95" s="9">
        <v>1300</v>
      </c>
      <c r="E95" s="9">
        <v>132</v>
      </c>
      <c r="F95" s="137" t="s">
        <v>172</v>
      </c>
      <c r="G95" s="18" t="s">
        <v>42</v>
      </c>
      <c r="H95" s="216"/>
      <c r="I95" s="11">
        <v>6</v>
      </c>
      <c r="J95" s="234">
        <v>3791.07</v>
      </c>
      <c r="K95" s="21">
        <v>0</v>
      </c>
      <c r="L95" s="12">
        <v>631.85</v>
      </c>
      <c r="M95" s="22"/>
      <c r="N95" s="41"/>
      <c r="O95" s="20"/>
    </row>
    <row r="96" spans="2:19" ht="35.1" customHeight="1" x14ac:dyDescent="0.25">
      <c r="C96" s="9">
        <v>1000</v>
      </c>
      <c r="D96" s="9">
        <v>1300</v>
      </c>
      <c r="E96" s="9">
        <v>132</v>
      </c>
      <c r="F96" s="106" t="s">
        <v>140</v>
      </c>
      <c r="G96" s="10" t="s">
        <v>69</v>
      </c>
      <c r="H96" s="217"/>
      <c r="I96" s="11">
        <v>6</v>
      </c>
      <c r="J96" s="12">
        <v>3426.28</v>
      </c>
      <c r="K96" s="12"/>
      <c r="L96" s="12">
        <v>571.04999999999995</v>
      </c>
      <c r="M96" s="22"/>
      <c r="N96" s="41"/>
      <c r="O96" s="20"/>
    </row>
    <row r="97" spans="1:15" ht="35.1" customHeight="1" x14ac:dyDescent="0.25">
      <c r="C97" s="9">
        <v>1000</v>
      </c>
      <c r="D97" s="9">
        <v>1300</v>
      </c>
      <c r="E97" s="9">
        <v>132</v>
      </c>
      <c r="F97" s="138" t="s">
        <v>214</v>
      </c>
      <c r="G97" s="10" t="s">
        <v>69</v>
      </c>
      <c r="H97" s="121"/>
      <c r="I97" s="11">
        <v>5.5</v>
      </c>
      <c r="J97" s="12">
        <v>3426.28</v>
      </c>
      <c r="K97" s="12"/>
      <c r="L97" s="12">
        <v>523.46</v>
      </c>
      <c r="M97" s="22"/>
      <c r="N97" s="41"/>
      <c r="O97" s="20"/>
    </row>
    <row r="98" spans="1:15" s="109" customFormat="1" ht="35.1" customHeight="1" x14ac:dyDescent="0.25">
      <c r="C98" s="29">
        <v>1000</v>
      </c>
      <c r="D98" s="9">
        <v>1300</v>
      </c>
      <c r="E98" s="9">
        <v>132</v>
      </c>
      <c r="F98" s="106"/>
      <c r="G98" s="10" t="s">
        <v>69</v>
      </c>
      <c r="H98" s="140"/>
      <c r="I98" s="11"/>
      <c r="J98" s="12"/>
      <c r="K98" s="12"/>
      <c r="L98" s="12">
        <v>0</v>
      </c>
      <c r="M98" s="22"/>
      <c r="N98" s="41"/>
      <c r="O98" s="20"/>
    </row>
    <row r="99" spans="1:15" ht="35.1" customHeight="1" x14ac:dyDescent="0.25">
      <c r="C99" s="9">
        <v>1000</v>
      </c>
      <c r="D99" s="9">
        <v>1300</v>
      </c>
      <c r="E99" s="9">
        <v>132</v>
      </c>
      <c r="F99" s="138"/>
      <c r="G99" s="10"/>
      <c r="H99" s="126"/>
      <c r="I99" s="11"/>
      <c r="J99" s="12"/>
      <c r="K99" s="12"/>
      <c r="L99" s="12"/>
      <c r="M99" s="228"/>
      <c r="N99" s="41"/>
      <c r="O99" s="41"/>
    </row>
    <row r="100" spans="1:15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10643.630000000001</v>
      </c>
      <c r="K100" s="72">
        <f t="shared" ref="K100" si="13">SUM(K94:K99)</f>
        <v>0</v>
      </c>
      <c r="L100" s="72">
        <f>SUM(L94:L99)</f>
        <v>1726.3600000000001</v>
      </c>
      <c r="M100" s="24"/>
      <c r="N100" s="41"/>
      <c r="O100" s="41"/>
    </row>
    <row r="101" spans="1:15" x14ac:dyDescent="0.25">
      <c r="C101" s="43"/>
      <c r="D101" s="43"/>
      <c r="E101" s="43"/>
      <c r="F101" s="43"/>
      <c r="G101" s="141"/>
      <c r="H101" s="232"/>
      <c r="I101" s="142"/>
      <c r="J101" s="143"/>
      <c r="K101" s="143"/>
      <c r="L101" s="143"/>
      <c r="M101" s="44"/>
      <c r="N101" s="41"/>
      <c r="O101" s="41"/>
    </row>
    <row r="102" spans="1:15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14"/>
      <c r="N102" s="41"/>
      <c r="O102" s="20"/>
    </row>
    <row r="103" spans="1:15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14"/>
      <c r="N103" s="41"/>
      <c r="O103" s="20"/>
    </row>
    <row r="104" spans="1:15" ht="18" x14ac:dyDescent="0.25">
      <c r="C104" s="3"/>
      <c r="D104" s="41"/>
      <c r="E104" s="41"/>
      <c r="F104" s="391" t="s">
        <v>1</v>
      </c>
      <c r="G104" s="391"/>
      <c r="H104" s="391"/>
      <c r="I104" s="92" t="s">
        <v>225</v>
      </c>
      <c r="J104" s="92"/>
      <c r="K104" s="92"/>
      <c r="L104" s="92"/>
      <c r="M104" s="41"/>
      <c r="N104" s="41"/>
      <c r="O104" s="20"/>
    </row>
    <row r="105" spans="1:15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1"/>
      <c r="N105" s="41"/>
      <c r="O105" s="20"/>
    </row>
    <row r="106" spans="1:15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224</v>
      </c>
      <c r="J106" s="47" t="s">
        <v>56</v>
      </c>
      <c r="K106" s="48"/>
      <c r="L106" s="396" t="s">
        <v>7</v>
      </c>
      <c r="M106" s="396" t="s">
        <v>8</v>
      </c>
      <c r="N106" s="41"/>
      <c r="O106" s="20"/>
    </row>
    <row r="107" spans="1:15" ht="15" customHeight="1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/>
      <c r="L107" s="397"/>
      <c r="M107" s="397"/>
      <c r="N107" s="41"/>
      <c r="O107" s="20"/>
    </row>
    <row r="108" spans="1:15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398"/>
      <c r="M108" s="398"/>
      <c r="N108" s="41"/>
      <c r="O108" s="20"/>
    </row>
    <row r="109" spans="1:15" ht="35.1" customHeight="1" x14ac:dyDescent="0.25">
      <c r="C109" s="9">
        <v>1000</v>
      </c>
      <c r="D109" s="9">
        <v>1300</v>
      </c>
      <c r="E109" s="9">
        <v>132</v>
      </c>
      <c r="F109" s="137" t="s">
        <v>141</v>
      </c>
      <c r="G109" s="73" t="s">
        <v>71</v>
      </c>
      <c r="H109" s="119"/>
      <c r="I109" s="11">
        <v>6</v>
      </c>
      <c r="J109" s="21">
        <v>4596</v>
      </c>
      <c r="K109" s="21">
        <v>0</v>
      </c>
      <c r="L109" s="12">
        <v>766</v>
      </c>
      <c r="M109" s="228"/>
      <c r="N109" s="41"/>
      <c r="O109" s="41"/>
    </row>
    <row r="110" spans="1:15" ht="23.25" customHeight="1" x14ac:dyDescent="0.25">
      <c r="C110" s="9">
        <v>1000</v>
      </c>
      <c r="D110" s="9">
        <v>1300</v>
      </c>
      <c r="E110" s="9">
        <v>132</v>
      </c>
      <c r="F110" s="138"/>
      <c r="G110" s="39" t="s">
        <v>72</v>
      </c>
      <c r="H110" s="126"/>
      <c r="I110" s="11"/>
      <c r="J110" s="12"/>
      <c r="K110" s="12"/>
      <c r="L110" s="12">
        <v>0</v>
      </c>
      <c r="M110" s="228"/>
      <c r="N110" s="41"/>
      <c r="O110" s="41"/>
    </row>
    <row r="111" spans="1:15" ht="22.5" customHeight="1" x14ac:dyDescent="0.25">
      <c r="C111" s="9">
        <v>1000</v>
      </c>
      <c r="D111" s="9">
        <v>1300</v>
      </c>
      <c r="E111" s="9">
        <v>132</v>
      </c>
      <c r="F111" s="138"/>
      <c r="G111" s="39" t="s">
        <v>73</v>
      </c>
      <c r="H111" s="126"/>
      <c r="I111" s="11">
        <v>6</v>
      </c>
      <c r="J111" s="163"/>
      <c r="K111" s="12"/>
      <c r="L111" s="12">
        <v>0</v>
      </c>
      <c r="M111" s="228"/>
      <c r="N111" s="41"/>
      <c r="O111" s="41"/>
    </row>
    <row r="112" spans="1:15" ht="35.1" customHeight="1" x14ac:dyDescent="0.25">
      <c r="C112" s="9">
        <v>1000</v>
      </c>
      <c r="D112" s="9">
        <v>1300</v>
      </c>
      <c r="E112" s="9">
        <v>132</v>
      </c>
      <c r="F112" s="137" t="s">
        <v>142</v>
      </c>
      <c r="G112" s="39" t="s">
        <v>73</v>
      </c>
      <c r="H112" s="138"/>
      <c r="I112" s="11">
        <v>6</v>
      </c>
      <c r="J112" s="12">
        <v>2310.4</v>
      </c>
      <c r="K112" s="12"/>
      <c r="L112" s="12">
        <v>385.07</v>
      </c>
      <c r="M112" s="228"/>
      <c r="N112" s="41"/>
      <c r="O112" s="41"/>
    </row>
    <row r="113" spans="2:15" ht="35.1" customHeight="1" x14ac:dyDescent="0.25">
      <c r="C113" s="9">
        <v>1000</v>
      </c>
      <c r="D113" s="9">
        <v>1300</v>
      </c>
      <c r="E113" s="9">
        <v>132</v>
      </c>
      <c r="F113" s="106" t="s">
        <v>158</v>
      </c>
      <c r="G113" s="39" t="s">
        <v>73</v>
      </c>
      <c r="H113" s="138"/>
      <c r="I113" s="11">
        <v>6</v>
      </c>
      <c r="J113" s="12">
        <v>2310.4</v>
      </c>
      <c r="K113" s="12"/>
      <c r="L113" s="12">
        <v>385.07</v>
      </c>
      <c r="M113" s="228"/>
      <c r="N113" s="41"/>
      <c r="O113" s="41"/>
    </row>
    <row r="114" spans="2:15" ht="35.1" customHeight="1" x14ac:dyDescent="0.25">
      <c r="C114" s="9">
        <v>1000</v>
      </c>
      <c r="D114" s="9">
        <v>1300</v>
      </c>
      <c r="E114" s="9">
        <v>132</v>
      </c>
      <c r="F114" s="106" t="s">
        <v>143</v>
      </c>
      <c r="G114" s="10" t="s">
        <v>74</v>
      </c>
      <c r="H114" s="139"/>
      <c r="I114" s="11">
        <v>6</v>
      </c>
      <c r="J114" s="12">
        <v>3426.28</v>
      </c>
      <c r="K114" s="12"/>
      <c r="L114" s="12">
        <v>571.04999999999995</v>
      </c>
      <c r="M114" s="228"/>
      <c r="N114" s="41"/>
      <c r="O114" s="41"/>
    </row>
    <row r="115" spans="2:15" ht="35.1" customHeight="1" x14ac:dyDescent="0.25">
      <c r="C115" s="9">
        <v>1000</v>
      </c>
      <c r="D115" s="9">
        <v>1300</v>
      </c>
      <c r="E115" s="9">
        <v>132</v>
      </c>
      <c r="F115" s="138" t="s">
        <v>168</v>
      </c>
      <c r="G115" s="39" t="s">
        <v>205</v>
      </c>
      <c r="H115" s="126"/>
      <c r="I115" s="11">
        <v>6</v>
      </c>
      <c r="J115" s="12">
        <v>3427.28</v>
      </c>
      <c r="K115" s="12"/>
      <c r="L115" s="12">
        <v>571.21</v>
      </c>
      <c r="M115" s="74"/>
      <c r="N115" s="41"/>
      <c r="O115" s="41"/>
    </row>
    <row r="116" spans="2:15" ht="35.1" customHeight="1" x14ac:dyDescent="0.25">
      <c r="C116" s="29">
        <v>1000</v>
      </c>
      <c r="D116" s="9">
        <v>1300</v>
      </c>
      <c r="E116" s="9">
        <v>132</v>
      </c>
      <c r="F116" s="106" t="s">
        <v>145</v>
      </c>
      <c r="G116" s="75" t="s">
        <v>74</v>
      </c>
      <c r="H116" s="139"/>
      <c r="I116" s="11">
        <v>6</v>
      </c>
      <c r="J116" s="12">
        <v>3426.28</v>
      </c>
      <c r="K116" s="13"/>
      <c r="L116" s="12">
        <v>571.04999999999995</v>
      </c>
      <c r="M116" s="74"/>
      <c r="N116" s="41"/>
      <c r="O116" s="41"/>
    </row>
    <row r="117" spans="2:15" ht="35.1" customHeight="1" x14ac:dyDescent="0.25">
      <c r="C117" s="76">
        <v>1000</v>
      </c>
      <c r="D117" s="9">
        <v>1300</v>
      </c>
      <c r="E117" s="9">
        <v>132</v>
      </c>
      <c r="F117" s="137" t="s">
        <v>146</v>
      </c>
      <c r="G117" s="78" t="s">
        <v>75</v>
      </c>
      <c r="H117" s="139"/>
      <c r="I117" s="11">
        <v>6</v>
      </c>
      <c r="J117" s="12">
        <v>3426.28</v>
      </c>
      <c r="K117" s="12"/>
      <c r="L117" s="12">
        <v>571.04999999999995</v>
      </c>
      <c r="M117" s="74"/>
      <c r="N117" s="41"/>
      <c r="O117" s="41"/>
    </row>
    <row r="118" spans="2:15" ht="35.1" customHeight="1" x14ac:dyDescent="0.25">
      <c r="C118" s="9">
        <v>1000</v>
      </c>
      <c r="D118" s="9">
        <v>1300</v>
      </c>
      <c r="E118" s="9">
        <v>132</v>
      </c>
      <c r="F118" s="106" t="s">
        <v>147</v>
      </c>
      <c r="G118" s="10" t="s">
        <v>75</v>
      </c>
      <c r="H118" s="139"/>
      <c r="I118" s="11">
        <v>6</v>
      </c>
      <c r="J118" s="12">
        <v>3426.28</v>
      </c>
      <c r="K118" s="12"/>
      <c r="L118" s="12">
        <v>571.04999999999995</v>
      </c>
      <c r="M118" s="74"/>
      <c r="N118" s="41"/>
      <c r="O118" s="41"/>
    </row>
    <row r="119" spans="2:15" ht="19.5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" si="14">SUM(K109:K118)</f>
        <v>0</v>
      </c>
      <c r="L119" s="27">
        <f>SUM(L109:L118)</f>
        <v>4391.55</v>
      </c>
      <c r="M119" s="24"/>
      <c r="N119" s="41"/>
      <c r="O119" s="41"/>
    </row>
    <row r="120" spans="2:15" ht="35.1" customHeight="1" x14ac:dyDescent="0.25">
      <c r="C120" s="9">
        <v>1000</v>
      </c>
      <c r="D120" s="9">
        <v>1300</v>
      </c>
      <c r="E120" s="9">
        <v>132</v>
      </c>
      <c r="F120" s="137" t="s">
        <v>164</v>
      </c>
      <c r="G120" s="10" t="s">
        <v>77</v>
      </c>
      <c r="H120" s="124"/>
      <c r="I120" s="11">
        <v>6</v>
      </c>
      <c r="J120" s="12">
        <v>5075.04</v>
      </c>
      <c r="K120" s="12"/>
      <c r="L120" s="12">
        <v>845.84</v>
      </c>
      <c r="M120" s="19"/>
      <c r="N120" s="41"/>
      <c r="O120" s="41"/>
    </row>
    <row r="121" spans="2:15" ht="19.5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" si="15">SUM(K120)</f>
        <v>0</v>
      </c>
      <c r="L121" s="27">
        <f>SUM(L120)</f>
        <v>845.84</v>
      </c>
      <c r="M121" s="28"/>
      <c r="N121" s="41"/>
      <c r="O121" s="41"/>
    </row>
    <row r="122" spans="2:15" ht="35.1" customHeight="1" x14ac:dyDescent="0.25">
      <c r="C122" s="9">
        <v>1000</v>
      </c>
      <c r="D122" s="9">
        <v>1300</v>
      </c>
      <c r="E122" s="9">
        <v>132</v>
      </c>
      <c r="F122" s="138" t="s">
        <v>79</v>
      </c>
      <c r="G122" s="10" t="s">
        <v>80</v>
      </c>
      <c r="H122" s="126"/>
      <c r="I122" s="11">
        <v>6</v>
      </c>
      <c r="J122" s="12">
        <v>5928.06</v>
      </c>
      <c r="K122" s="12"/>
      <c r="L122" s="12">
        <v>988.01</v>
      </c>
      <c r="M122" s="229"/>
      <c r="N122" s="41"/>
      <c r="O122" s="20"/>
    </row>
    <row r="123" spans="2:15" ht="35.1" customHeight="1" x14ac:dyDescent="0.25">
      <c r="C123" s="9">
        <v>1000</v>
      </c>
      <c r="D123" s="9">
        <v>1300</v>
      </c>
      <c r="E123" s="9">
        <v>132</v>
      </c>
      <c r="F123" s="134" t="s">
        <v>149</v>
      </c>
      <c r="G123" s="10" t="s">
        <v>83</v>
      </c>
      <c r="H123" s="138"/>
      <c r="I123" s="11">
        <v>6</v>
      </c>
      <c r="J123" s="21">
        <v>3791.07</v>
      </c>
      <c r="K123" s="21">
        <v>0</v>
      </c>
      <c r="L123" s="12">
        <v>631.85</v>
      </c>
      <c r="M123" s="229"/>
      <c r="N123" s="41"/>
      <c r="O123" s="20"/>
    </row>
    <row r="124" spans="2:15" ht="35.1" customHeight="1" x14ac:dyDescent="0.25">
      <c r="B124" s="109"/>
      <c r="C124" s="9">
        <v>1000</v>
      </c>
      <c r="D124" s="9">
        <v>1300</v>
      </c>
      <c r="E124" s="9">
        <v>132</v>
      </c>
      <c r="F124" s="138" t="s">
        <v>211</v>
      </c>
      <c r="G124" s="73" t="s">
        <v>84</v>
      </c>
      <c r="H124" s="126"/>
      <c r="I124" s="11">
        <v>6</v>
      </c>
      <c r="J124" s="21">
        <v>3791.07</v>
      </c>
      <c r="K124" s="21">
        <v>0</v>
      </c>
      <c r="L124" s="12">
        <v>631.85</v>
      </c>
      <c r="M124" s="229"/>
      <c r="N124" s="41"/>
      <c r="O124" s="20"/>
    </row>
    <row r="125" spans="2:15" ht="35.1" customHeight="1" x14ac:dyDescent="0.25">
      <c r="C125" s="9">
        <v>1000</v>
      </c>
      <c r="D125" s="9">
        <v>1300</v>
      </c>
      <c r="E125" s="9">
        <v>132</v>
      </c>
      <c r="F125" s="138" t="s">
        <v>190</v>
      </c>
      <c r="G125" s="10" t="s">
        <v>83</v>
      </c>
      <c r="H125" s="126"/>
      <c r="I125" s="11">
        <v>6</v>
      </c>
      <c r="J125" s="21">
        <v>3791.07</v>
      </c>
      <c r="K125" s="21">
        <v>0</v>
      </c>
      <c r="L125" s="12">
        <v>631.85</v>
      </c>
      <c r="M125" s="229"/>
      <c r="N125" s="41"/>
      <c r="O125" s="20"/>
    </row>
    <row r="126" spans="2:15" ht="35.1" customHeight="1" x14ac:dyDescent="0.25">
      <c r="C126" s="9">
        <v>1000</v>
      </c>
      <c r="D126" s="9">
        <v>1300</v>
      </c>
      <c r="E126" s="9">
        <v>132</v>
      </c>
      <c r="F126" s="138" t="s">
        <v>182</v>
      </c>
      <c r="G126" s="10" t="s">
        <v>83</v>
      </c>
      <c r="H126" s="126"/>
      <c r="I126" s="11">
        <v>6</v>
      </c>
      <c r="J126" s="21">
        <v>3791.07</v>
      </c>
      <c r="K126" s="21">
        <v>0</v>
      </c>
      <c r="L126" s="12">
        <v>631.85</v>
      </c>
      <c r="M126" s="229"/>
      <c r="N126" s="41"/>
      <c r="O126" s="20"/>
    </row>
    <row r="127" spans="2:15" ht="35.1" customHeight="1" x14ac:dyDescent="0.25">
      <c r="C127" s="9">
        <v>1000</v>
      </c>
      <c r="D127" s="9">
        <v>1300</v>
      </c>
      <c r="E127" s="9">
        <v>132</v>
      </c>
      <c r="F127" s="138" t="s">
        <v>85</v>
      </c>
      <c r="G127" s="10" t="s">
        <v>83</v>
      </c>
      <c r="H127" s="126"/>
      <c r="I127" s="11">
        <v>6</v>
      </c>
      <c r="J127" s="21">
        <v>3791.07</v>
      </c>
      <c r="K127" s="21">
        <v>0</v>
      </c>
      <c r="L127" s="12">
        <v>631.85</v>
      </c>
      <c r="M127" s="229"/>
      <c r="N127" s="41"/>
      <c r="O127" s="20"/>
    </row>
    <row r="128" spans="2:15" ht="35.1" customHeight="1" x14ac:dyDescent="0.25">
      <c r="C128" s="9">
        <v>1000</v>
      </c>
      <c r="D128" s="9">
        <v>1300</v>
      </c>
      <c r="E128" s="9">
        <v>132</v>
      </c>
      <c r="F128" s="138" t="s">
        <v>86</v>
      </c>
      <c r="G128" s="10" t="s">
        <v>83</v>
      </c>
      <c r="H128" s="126"/>
      <c r="I128" s="11">
        <v>6</v>
      </c>
      <c r="J128" s="21">
        <v>3791.07</v>
      </c>
      <c r="K128" s="21">
        <v>0</v>
      </c>
      <c r="L128" s="12">
        <v>631.85</v>
      </c>
      <c r="M128" s="229"/>
      <c r="N128" s="41"/>
      <c r="O128" s="20"/>
    </row>
    <row r="129" spans="2:15" ht="35.1" customHeight="1" x14ac:dyDescent="0.25">
      <c r="C129" s="9">
        <v>1000</v>
      </c>
      <c r="D129" s="9">
        <v>1300</v>
      </c>
      <c r="E129" s="9">
        <v>132</v>
      </c>
      <c r="F129" s="138" t="s">
        <v>87</v>
      </c>
      <c r="G129" s="10" t="s">
        <v>83</v>
      </c>
      <c r="H129" s="126"/>
      <c r="I129" s="11">
        <v>6</v>
      </c>
      <c r="J129" s="21">
        <v>3791.07</v>
      </c>
      <c r="K129" s="21">
        <v>0</v>
      </c>
      <c r="L129" s="12">
        <v>631.85</v>
      </c>
      <c r="M129" s="229"/>
      <c r="N129" s="41"/>
      <c r="O129" s="20"/>
    </row>
    <row r="130" spans="2:15" ht="35.1" customHeight="1" x14ac:dyDescent="0.25">
      <c r="C130" s="9">
        <v>1000</v>
      </c>
      <c r="D130" s="9">
        <v>1300</v>
      </c>
      <c r="E130" s="9">
        <v>132</v>
      </c>
      <c r="F130" s="77" t="s">
        <v>88</v>
      </c>
      <c r="G130" s="10" t="s">
        <v>89</v>
      </c>
      <c r="H130" s="130"/>
      <c r="I130" s="11">
        <v>6</v>
      </c>
      <c r="J130" s="12">
        <v>4357.84</v>
      </c>
      <c r="K130" s="12">
        <v>0</v>
      </c>
      <c r="L130" s="12">
        <v>726.31</v>
      </c>
      <c r="M130" s="229"/>
      <c r="N130" s="41"/>
      <c r="O130" s="20"/>
    </row>
    <row r="131" spans="2:15" ht="18.75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" si="16">SUM(K122:K130)</f>
        <v>0</v>
      </c>
      <c r="L131" s="27">
        <f>SUM(L122:L130)</f>
        <v>6137.27</v>
      </c>
      <c r="M131" s="86"/>
      <c r="N131" s="41"/>
      <c r="O131" s="20"/>
    </row>
    <row r="132" spans="2:15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44"/>
      <c r="N132" s="1"/>
      <c r="O132" s="1"/>
    </row>
    <row r="133" spans="2:15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44"/>
      <c r="N133" s="1"/>
      <c r="O133" s="1"/>
    </row>
    <row r="134" spans="2:15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44"/>
      <c r="N134" s="1"/>
      <c r="O134" s="1"/>
    </row>
    <row r="135" spans="2:15" ht="18" x14ac:dyDescent="0.25">
      <c r="C135" s="43"/>
      <c r="D135" s="43"/>
      <c r="E135" s="43"/>
      <c r="F135" s="391" t="s">
        <v>0</v>
      </c>
      <c r="G135" s="391"/>
      <c r="H135" s="391"/>
      <c r="I135" s="92" t="s">
        <v>225</v>
      </c>
      <c r="J135" s="92"/>
      <c r="K135" s="92"/>
      <c r="L135" s="92"/>
      <c r="M135" s="92"/>
      <c r="N135" s="1"/>
      <c r="O135" s="1"/>
    </row>
    <row r="136" spans="2:15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41"/>
      <c r="N136" s="1"/>
      <c r="O136" s="1"/>
    </row>
    <row r="137" spans="2:15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224</v>
      </c>
      <c r="J137" s="85" t="s">
        <v>56</v>
      </c>
      <c r="K137" s="48"/>
      <c r="L137" s="396" t="s">
        <v>7</v>
      </c>
      <c r="M137" s="404" t="s">
        <v>8</v>
      </c>
      <c r="N137" s="1"/>
      <c r="O137" s="1"/>
    </row>
    <row r="138" spans="2:15" ht="15" customHeight="1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/>
      <c r="L138" s="397"/>
      <c r="M138" s="405"/>
      <c r="N138" s="1"/>
      <c r="O138" s="1"/>
    </row>
    <row r="139" spans="2:15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398"/>
      <c r="M139" s="406"/>
      <c r="N139" s="1"/>
      <c r="O139" s="1"/>
    </row>
    <row r="140" spans="2:15" ht="30" customHeight="1" x14ac:dyDescent="0.25">
      <c r="B140" s="109"/>
      <c r="C140" s="11">
        <v>1000</v>
      </c>
      <c r="D140" s="9">
        <v>1300</v>
      </c>
      <c r="E140" s="9">
        <v>132</v>
      </c>
      <c r="F140" s="138" t="s">
        <v>201</v>
      </c>
      <c r="G140" s="87" t="s">
        <v>91</v>
      </c>
      <c r="H140" s="121"/>
      <c r="I140" s="29">
        <v>3</v>
      </c>
      <c r="J140" s="37">
        <v>4412.26</v>
      </c>
      <c r="K140" s="88"/>
      <c r="L140" s="12">
        <v>367.69</v>
      </c>
      <c r="M140" s="229"/>
      <c r="N140" s="41"/>
      <c r="O140" s="20"/>
    </row>
    <row r="141" spans="2:15" ht="30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" si="17">SUM(K140)</f>
        <v>0</v>
      </c>
      <c r="L141" s="91">
        <f>SUM(L140)</f>
        <v>367.69</v>
      </c>
      <c r="M141" s="86"/>
      <c r="N141" s="41"/>
      <c r="O141" s="20"/>
    </row>
    <row r="142" spans="2:15" ht="30" customHeight="1" x14ac:dyDescent="0.25">
      <c r="C142" s="29">
        <v>1000</v>
      </c>
      <c r="D142" s="9">
        <v>1300</v>
      </c>
      <c r="E142" s="9">
        <v>132</v>
      </c>
      <c r="F142" s="138" t="s">
        <v>93</v>
      </c>
      <c r="G142" s="18" t="s">
        <v>94</v>
      </c>
      <c r="H142" s="121"/>
      <c r="I142" s="11">
        <v>6</v>
      </c>
      <c r="J142" s="21">
        <v>3791.07</v>
      </c>
      <c r="K142" s="21">
        <v>0</v>
      </c>
      <c r="L142" s="12">
        <v>631.85</v>
      </c>
      <c r="M142" s="74"/>
      <c r="N142" s="1"/>
      <c r="O142" s="1"/>
    </row>
    <row r="143" spans="2:15" ht="30" customHeight="1" x14ac:dyDescent="0.25">
      <c r="C143" s="29">
        <v>1000</v>
      </c>
      <c r="D143" s="9">
        <v>1300</v>
      </c>
      <c r="E143" s="9">
        <v>132</v>
      </c>
      <c r="F143" s="138" t="s">
        <v>217</v>
      </c>
      <c r="G143" s="18" t="s">
        <v>94</v>
      </c>
      <c r="H143" s="121"/>
      <c r="I143" s="11">
        <v>6</v>
      </c>
      <c r="J143" s="21">
        <v>3791.07</v>
      </c>
      <c r="K143" s="21"/>
      <c r="L143" s="12">
        <v>631.85</v>
      </c>
      <c r="M143" s="74"/>
      <c r="N143" s="1"/>
      <c r="O143" s="1"/>
    </row>
    <row r="144" spans="2:15" ht="30" customHeight="1" x14ac:dyDescent="0.25">
      <c r="C144" s="29">
        <v>1000</v>
      </c>
      <c r="D144" s="9">
        <v>1300</v>
      </c>
      <c r="E144" s="9">
        <v>132</v>
      </c>
      <c r="F144" s="138" t="s">
        <v>95</v>
      </c>
      <c r="G144" s="18" t="s">
        <v>96</v>
      </c>
      <c r="H144" s="121"/>
      <c r="I144" s="11">
        <v>6</v>
      </c>
      <c r="J144" s="21">
        <v>4596</v>
      </c>
      <c r="K144" s="21">
        <v>0</v>
      </c>
      <c r="L144" s="12">
        <v>766</v>
      </c>
      <c r="M144" s="74"/>
      <c r="N144" s="1"/>
      <c r="O144" s="1"/>
    </row>
    <row r="145" spans="3:13" ht="30" customHeight="1" x14ac:dyDescent="0.25">
      <c r="C145" s="29">
        <v>1000</v>
      </c>
      <c r="D145" s="9">
        <v>1300</v>
      </c>
      <c r="E145" s="9">
        <v>132</v>
      </c>
      <c r="F145" s="138"/>
      <c r="G145" s="18" t="s">
        <v>98</v>
      </c>
      <c r="H145" s="121"/>
      <c r="I145" s="11"/>
      <c r="J145" s="21"/>
      <c r="K145" s="21">
        <v>0</v>
      </c>
      <c r="L145" s="12">
        <v>0</v>
      </c>
      <c r="M145" s="74"/>
    </row>
    <row r="146" spans="3:13" ht="30" customHeight="1" x14ac:dyDescent="0.25">
      <c r="C146" s="29">
        <v>1000</v>
      </c>
      <c r="D146" s="9">
        <v>1300</v>
      </c>
      <c r="E146" s="9">
        <v>132</v>
      </c>
      <c r="F146" s="138" t="s">
        <v>99</v>
      </c>
      <c r="G146" s="18" t="s">
        <v>100</v>
      </c>
      <c r="H146" s="121"/>
      <c r="I146" s="11">
        <v>6</v>
      </c>
      <c r="J146" s="21">
        <v>3201.86</v>
      </c>
      <c r="K146" s="21">
        <v>0</v>
      </c>
      <c r="L146" s="12">
        <v>533.64</v>
      </c>
      <c r="M146" s="74"/>
    </row>
    <row r="147" spans="3:13" ht="30" customHeight="1" x14ac:dyDescent="0.25">
      <c r="C147" s="9">
        <v>1000</v>
      </c>
      <c r="D147" s="9">
        <v>1300</v>
      </c>
      <c r="E147" s="9">
        <v>132</v>
      </c>
      <c r="F147" s="138"/>
      <c r="G147" s="18"/>
      <c r="H147" s="121"/>
      <c r="I147" s="11"/>
      <c r="J147" s="21"/>
      <c r="K147" s="21"/>
      <c r="L147" s="12">
        <v>0</v>
      </c>
      <c r="M147" s="22"/>
    </row>
    <row r="148" spans="3:13" ht="30" customHeight="1" x14ac:dyDescent="0.25">
      <c r="C148" s="9">
        <v>1000</v>
      </c>
      <c r="D148" s="9">
        <v>1300</v>
      </c>
      <c r="E148" s="9">
        <v>132</v>
      </c>
      <c r="F148" s="138" t="s">
        <v>103</v>
      </c>
      <c r="G148" s="18" t="s">
        <v>102</v>
      </c>
      <c r="H148" s="121"/>
      <c r="I148" s="11">
        <v>6</v>
      </c>
      <c r="J148" s="21">
        <v>4596</v>
      </c>
      <c r="K148" s="21">
        <v>0</v>
      </c>
      <c r="L148" s="12">
        <v>766</v>
      </c>
      <c r="M148" s="22"/>
    </row>
    <row r="149" spans="3:13" ht="30" customHeight="1" x14ac:dyDescent="0.25">
      <c r="C149" s="9">
        <v>1000</v>
      </c>
      <c r="D149" s="9">
        <v>1300</v>
      </c>
      <c r="E149" s="9">
        <v>132</v>
      </c>
      <c r="F149" s="138" t="s">
        <v>104</v>
      </c>
      <c r="G149" s="18" t="s">
        <v>102</v>
      </c>
      <c r="H149" s="126"/>
      <c r="I149" s="11"/>
      <c r="J149" s="21">
        <v>0</v>
      </c>
      <c r="K149" s="21">
        <v>0</v>
      </c>
      <c r="L149" s="12">
        <v>0</v>
      </c>
      <c r="M149" s="22"/>
    </row>
    <row r="150" spans="3:13" ht="19.5" customHeight="1" x14ac:dyDescent="0.25">
      <c r="C150" s="29">
        <v>1000</v>
      </c>
      <c r="D150" s="9">
        <v>1300</v>
      </c>
      <c r="E150" s="9">
        <v>132</v>
      </c>
      <c r="F150" s="77"/>
      <c r="G150" s="18" t="s">
        <v>102</v>
      </c>
      <c r="H150" s="131"/>
      <c r="I150" s="11"/>
      <c r="J150" s="21"/>
      <c r="K150" s="21"/>
      <c r="L150" s="12">
        <v>0</v>
      </c>
      <c r="M150" s="22"/>
    </row>
    <row r="151" spans="3:13" s="109" customFormat="1" ht="18" customHeight="1" x14ac:dyDescent="0.25">
      <c r="C151" s="29">
        <v>1000</v>
      </c>
      <c r="D151" s="9">
        <v>1300</v>
      </c>
      <c r="E151" s="9">
        <v>132</v>
      </c>
      <c r="F151" s="106"/>
      <c r="G151" s="18" t="s">
        <v>105</v>
      </c>
      <c r="H151" s="124"/>
      <c r="I151" s="11"/>
      <c r="J151" s="114"/>
      <c r="K151" s="114"/>
      <c r="L151" s="12">
        <v>0</v>
      </c>
      <c r="M151" s="22"/>
    </row>
    <row r="152" spans="3:13" ht="30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19976</v>
      </c>
      <c r="K152" s="27">
        <f t="shared" ref="K152" si="18">SUM(K142:K151)</f>
        <v>0</v>
      </c>
      <c r="L152" s="27">
        <f>SUM(L142:L151)</f>
        <v>3329.34</v>
      </c>
      <c r="M152" s="24"/>
    </row>
    <row r="153" spans="3:13" ht="30" customHeight="1" x14ac:dyDescent="0.25">
      <c r="C153" s="9">
        <v>1000</v>
      </c>
      <c r="D153" s="9">
        <v>1300</v>
      </c>
      <c r="E153" s="9">
        <v>132</v>
      </c>
      <c r="F153" s="106" t="s">
        <v>151</v>
      </c>
      <c r="G153" s="50" t="s">
        <v>107</v>
      </c>
      <c r="H153" s="138"/>
      <c r="I153" s="11">
        <v>6</v>
      </c>
      <c r="J153" s="114">
        <v>5562.4</v>
      </c>
      <c r="K153" s="114"/>
      <c r="L153" s="12">
        <v>927.07</v>
      </c>
      <c r="M153" s="229"/>
    </row>
    <row r="154" spans="3:13" s="109" customFormat="1" ht="30" customHeight="1" x14ac:dyDescent="0.25">
      <c r="C154" s="29">
        <v>1000</v>
      </c>
      <c r="D154" s="9">
        <v>1300</v>
      </c>
      <c r="E154" s="9">
        <v>132</v>
      </c>
      <c r="F154" s="106" t="s">
        <v>152</v>
      </c>
      <c r="G154" s="18" t="s">
        <v>36</v>
      </c>
      <c r="H154" s="138"/>
      <c r="I154" s="11">
        <v>6</v>
      </c>
      <c r="J154" s="12">
        <v>3089.65</v>
      </c>
      <c r="K154" s="12">
        <v>0</v>
      </c>
      <c r="L154" s="12">
        <v>514.94000000000005</v>
      </c>
      <c r="M154" s="229"/>
    </row>
    <row r="155" spans="3:13" ht="30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" si="19">SUM(K153:K154)</f>
        <v>0</v>
      </c>
      <c r="L155" s="27">
        <f>SUM(L153:L154)</f>
        <v>1442.0100000000002</v>
      </c>
      <c r="M155" s="24"/>
    </row>
    <row r="156" spans="3:13" ht="30" customHeight="1" x14ac:dyDescent="0.25">
      <c r="C156" s="9">
        <v>1000</v>
      </c>
      <c r="D156" s="9">
        <v>1300</v>
      </c>
      <c r="E156" s="9">
        <v>132</v>
      </c>
      <c r="F156" s="137" t="s">
        <v>153</v>
      </c>
      <c r="G156" s="79" t="s">
        <v>108</v>
      </c>
      <c r="H156" s="119"/>
      <c r="I156" s="11">
        <v>6</v>
      </c>
      <c r="J156" s="13">
        <v>4953.2</v>
      </c>
      <c r="K156" s="13"/>
      <c r="L156" s="12">
        <v>825.53</v>
      </c>
      <c r="M156" s="229"/>
    </row>
    <row r="157" spans="3:13" ht="30" customHeight="1" x14ac:dyDescent="0.25">
      <c r="C157" s="9">
        <v>1000</v>
      </c>
      <c r="D157" s="9">
        <v>1300</v>
      </c>
      <c r="E157" s="9">
        <v>132</v>
      </c>
      <c r="F157" s="134" t="s">
        <v>154</v>
      </c>
      <c r="G157" s="50" t="s">
        <v>109</v>
      </c>
      <c r="H157" s="119"/>
      <c r="I157" s="11">
        <v>6</v>
      </c>
      <c r="J157" s="80">
        <v>4715</v>
      </c>
      <c r="K157" s="80"/>
      <c r="L157" s="12">
        <v>785.83</v>
      </c>
      <c r="M157" s="229"/>
    </row>
    <row r="158" spans="3:13" ht="30" customHeight="1" x14ac:dyDescent="0.25">
      <c r="C158" s="9">
        <v>1000</v>
      </c>
      <c r="D158" s="9">
        <v>1300</v>
      </c>
      <c r="E158" s="9">
        <v>132</v>
      </c>
      <c r="F158" s="138" t="s">
        <v>110</v>
      </c>
      <c r="G158" s="39" t="s">
        <v>111</v>
      </c>
      <c r="H158" s="126"/>
      <c r="I158" s="11">
        <v>6</v>
      </c>
      <c r="J158" s="93">
        <v>4715</v>
      </c>
      <c r="K158" s="93"/>
      <c r="L158" s="12">
        <v>785.83</v>
      </c>
      <c r="M158" s="229"/>
    </row>
    <row r="159" spans="3:13" s="109" customFormat="1" ht="30" customHeight="1" x14ac:dyDescent="0.25">
      <c r="C159" s="110">
        <v>1000</v>
      </c>
      <c r="D159" s="9">
        <v>1300</v>
      </c>
      <c r="E159" s="9">
        <v>132</v>
      </c>
      <c r="F159" s="103" t="s">
        <v>155</v>
      </c>
      <c r="G159" s="17" t="s">
        <v>109</v>
      </c>
      <c r="H159" s="135"/>
      <c r="I159" s="11">
        <v>6</v>
      </c>
      <c r="J159" s="21">
        <v>4715</v>
      </c>
      <c r="K159" s="21"/>
      <c r="L159" s="12">
        <v>785.83</v>
      </c>
      <c r="M159" s="229"/>
    </row>
    <row r="160" spans="3:13" ht="30" customHeight="1" x14ac:dyDescent="0.25">
      <c r="C160" s="11">
        <v>1000</v>
      </c>
      <c r="D160" s="9">
        <v>1300</v>
      </c>
      <c r="E160" s="9">
        <v>132</v>
      </c>
      <c r="F160" s="138" t="s">
        <v>112</v>
      </c>
      <c r="G160" s="87" t="s">
        <v>113</v>
      </c>
      <c r="H160" s="121"/>
      <c r="I160" s="29">
        <v>6</v>
      </c>
      <c r="J160" s="93">
        <v>4468.8</v>
      </c>
      <c r="K160" s="93"/>
      <c r="L160" s="12">
        <v>744.8</v>
      </c>
      <c r="M160" s="94"/>
    </row>
    <row r="161" spans="3:15" ht="17.2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" si="20">SUM(K156:K160)</f>
        <v>0</v>
      </c>
      <c r="L161" s="26">
        <f>SUM(L156:L160)</f>
        <v>3927.8199999999997</v>
      </c>
      <c r="M161" s="90"/>
    </row>
    <row r="162" spans="3:15" ht="17.25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310787.60000000003</v>
      </c>
      <c r="K162" s="34">
        <f>K15+K17+K19+K22+K24+K28+K39+K43+K49+K64+K71+K78+K89+K93+K100+K119+K121+K131+K141+K152+K155+K161</f>
        <v>0</v>
      </c>
      <c r="L162" s="34">
        <f>L15+L17+L19+L22+L24+L28+L39+L43+L49+L64+L71+L78+L89+L93+L100+L119+L121+L131+L141+L152+L155+L161</f>
        <v>49893.930000000008</v>
      </c>
      <c r="M162" s="90"/>
    </row>
    <row r="164" spans="3:15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1"/>
      <c r="M164" s="1"/>
    </row>
    <row r="165" spans="3:15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1"/>
      <c r="M165" s="1"/>
    </row>
    <row r="166" spans="3:15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"/>
      <c r="M166" s="1"/>
    </row>
    <row r="167" spans="3:15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1"/>
      <c r="M167" s="1"/>
    </row>
    <row r="168" spans="3:15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1"/>
      <c r="M168" s="1"/>
    </row>
    <row r="169" spans="3:15" x14ac:dyDescent="0.25">
      <c r="C169" s="1"/>
      <c r="D169" s="1"/>
      <c r="E169" s="1"/>
      <c r="F169" s="98"/>
      <c r="G169" s="98"/>
      <c r="H169" s="98"/>
      <c r="I169" s="98"/>
      <c r="J169" s="232"/>
      <c r="K169" s="232"/>
      <c r="L169" s="1"/>
      <c r="M169" s="1"/>
    </row>
    <row r="170" spans="3:15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</row>
    <row r="171" spans="3:15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</row>
    <row r="172" spans="3:15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</row>
    <row r="173" spans="3:15" ht="18" x14ac:dyDescent="0.25">
      <c r="C173" s="3"/>
      <c r="D173" s="3"/>
      <c r="E173" s="3"/>
      <c r="F173" s="391"/>
      <c r="G173" s="391"/>
      <c r="H173" s="391"/>
      <c r="M173" s="3"/>
      <c r="N173" s="1"/>
      <c r="O173" s="1"/>
    </row>
    <row r="174" spans="3:15" ht="18" x14ac:dyDescent="0.25">
      <c r="C174" s="4"/>
      <c r="D174" s="5"/>
      <c r="E174" s="5"/>
      <c r="F174" s="391"/>
      <c r="G174" s="391"/>
      <c r="H174" s="391"/>
      <c r="I174" s="391"/>
      <c r="J174" s="391"/>
      <c r="K174" s="391"/>
      <c r="L174" s="391"/>
      <c r="M174" s="5"/>
      <c r="N174" s="1"/>
      <c r="O174" s="1"/>
    </row>
    <row r="175" spans="3:15" x14ac:dyDescent="0.25">
      <c r="C175" s="1"/>
      <c r="D175" s="1"/>
      <c r="E175" s="1"/>
      <c r="F175" s="98"/>
      <c r="G175" s="98"/>
      <c r="H175" s="98"/>
      <c r="I175" s="98"/>
      <c r="J175" s="232"/>
      <c r="K175" s="232"/>
      <c r="L175" s="1"/>
      <c r="M175" s="1"/>
    </row>
    <row r="176" spans="3:15" x14ac:dyDescent="0.25">
      <c r="C176" s="1"/>
      <c r="D176" s="1"/>
      <c r="E176" s="1"/>
      <c r="F176" s="98"/>
      <c r="G176" s="98"/>
      <c r="H176" s="98"/>
      <c r="I176" s="98"/>
      <c r="J176" s="232"/>
      <c r="K176" s="232"/>
      <c r="L176" s="1"/>
      <c r="M176" s="1"/>
    </row>
    <row r="177" spans="3:13" x14ac:dyDescent="0.25">
      <c r="C177" s="1"/>
      <c r="D177" s="1"/>
      <c r="E177" s="1"/>
      <c r="F177" s="98"/>
      <c r="G177" s="98"/>
      <c r="H177" s="98"/>
      <c r="I177" s="98"/>
      <c r="J177" s="232"/>
      <c r="K177" s="232"/>
      <c r="L177" s="1"/>
      <c r="M177" s="1"/>
    </row>
    <row r="198" spans="6:8" x14ac:dyDescent="0.25">
      <c r="F198" s="1"/>
      <c r="G198" s="1"/>
      <c r="H198" s="118"/>
    </row>
    <row r="208" spans="6:8" x14ac:dyDescent="0.25">
      <c r="F208" s="64"/>
      <c r="G208" s="64"/>
      <c r="H208" s="133"/>
    </row>
    <row r="209" spans="6:8" x14ac:dyDescent="0.25">
      <c r="F209" s="64"/>
      <c r="G209" s="64"/>
      <c r="H209" s="133"/>
    </row>
    <row r="210" spans="6:8" x14ac:dyDescent="0.25">
      <c r="F210" s="64"/>
      <c r="G210" s="64"/>
      <c r="H210" s="133"/>
    </row>
    <row r="211" spans="6:8" x14ac:dyDescent="0.25">
      <c r="F211" s="64"/>
      <c r="G211" s="64"/>
      <c r="H211" s="133"/>
    </row>
    <row r="212" spans="6:8" x14ac:dyDescent="0.25">
      <c r="F212" s="66"/>
      <c r="G212" s="64"/>
      <c r="H212" s="133"/>
    </row>
    <row r="213" spans="6:8" x14ac:dyDescent="0.25">
      <c r="F213" s="64"/>
      <c r="G213" s="64"/>
      <c r="H213" s="133"/>
    </row>
    <row r="214" spans="6:8" x14ac:dyDescent="0.25">
      <c r="F214" s="64"/>
      <c r="G214" s="64"/>
      <c r="H214" s="133"/>
    </row>
    <row r="215" spans="6:8" x14ac:dyDescent="0.25">
      <c r="F215" s="66"/>
      <c r="G215" s="64"/>
      <c r="H215" s="133"/>
    </row>
    <row r="216" spans="6:8" x14ac:dyDescent="0.25">
      <c r="F216" s="64"/>
      <c r="G216" s="64"/>
      <c r="H216" s="133"/>
    </row>
    <row r="217" spans="6:8" x14ac:dyDescent="0.25">
      <c r="F217" s="66"/>
      <c r="G217" s="64"/>
      <c r="H217" s="133"/>
    </row>
  </sheetData>
  <mergeCells count="94">
    <mergeCell ref="F4:H4"/>
    <mergeCell ref="F5:H5"/>
    <mergeCell ref="I5:L5"/>
    <mergeCell ref="F6:F8"/>
    <mergeCell ref="G6:G8"/>
    <mergeCell ref="H6:H8"/>
    <mergeCell ref="L6:L8"/>
    <mergeCell ref="M6:M8"/>
    <mergeCell ref="C7:C8"/>
    <mergeCell ref="D7:D8"/>
    <mergeCell ref="E7:E8"/>
    <mergeCell ref="I7:I8"/>
    <mergeCell ref="J7:J8"/>
    <mergeCell ref="K7:K8"/>
    <mergeCell ref="F32:H32"/>
    <mergeCell ref="F33:H33"/>
    <mergeCell ref="F34:H34"/>
    <mergeCell ref="F35:H35"/>
    <mergeCell ref="C36:C37"/>
    <mergeCell ref="D36:D37"/>
    <mergeCell ref="E36:E37"/>
    <mergeCell ref="F36:F37"/>
    <mergeCell ref="G36:G37"/>
    <mergeCell ref="L36:L37"/>
    <mergeCell ref="M36:M37"/>
    <mergeCell ref="F51:H51"/>
    <mergeCell ref="I51:L51"/>
    <mergeCell ref="H36:H37"/>
    <mergeCell ref="I36:I37"/>
    <mergeCell ref="J36:J37"/>
    <mergeCell ref="K36:K37"/>
    <mergeCell ref="F52:H52"/>
    <mergeCell ref="F53:H53"/>
    <mergeCell ref="F54:H54"/>
    <mergeCell ref="C55:C57"/>
    <mergeCell ref="D55:D57"/>
    <mergeCell ref="E55:E57"/>
    <mergeCell ref="F55:F57"/>
    <mergeCell ref="G55:G57"/>
    <mergeCell ref="H55:H57"/>
    <mergeCell ref="I55:I57"/>
    <mergeCell ref="L55:L57"/>
    <mergeCell ref="M55:M57"/>
    <mergeCell ref="J56:J57"/>
    <mergeCell ref="K56:K57"/>
    <mergeCell ref="C85:C87"/>
    <mergeCell ref="D85:D87"/>
    <mergeCell ref="E85:E87"/>
    <mergeCell ref="F85:F87"/>
    <mergeCell ref="G85:G87"/>
    <mergeCell ref="M85:M87"/>
    <mergeCell ref="J86:J87"/>
    <mergeCell ref="K86:K87"/>
    <mergeCell ref="F81:H81"/>
    <mergeCell ref="F82:H82"/>
    <mergeCell ref="F83:H83"/>
    <mergeCell ref="F84:H84"/>
    <mergeCell ref="F102:H102"/>
    <mergeCell ref="I102:L102"/>
    <mergeCell ref="F103:H103"/>
    <mergeCell ref="F104:H104"/>
    <mergeCell ref="H85:H87"/>
    <mergeCell ref="I85:I87"/>
    <mergeCell ref="L85:L87"/>
    <mergeCell ref="F105:H105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6:M108"/>
    <mergeCell ref="J107:J108"/>
    <mergeCell ref="K107:K108"/>
    <mergeCell ref="F135:H135"/>
    <mergeCell ref="F136:H136"/>
    <mergeCell ref="I136:L136"/>
    <mergeCell ref="F137:F139"/>
    <mergeCell ref="G137:G139"/>
    <mergeCell ref="H137:H139"/>
    <mergeCell ref="I137:I139"/>
    <mergeCell ref="L137:L139"/>
    <mergeCell ref="C138:C139"/>
    <mergeCell ref="D138:D139"/>
    <mergeCell ref="E138:E139"/>
    <mergeCell ref="J138:J139"/>
    <mergeCell ref="K138:K139"/>
    <mergeCell ref="J168:K168"/>
    <mergeCell ref="F173:H173"/>
    <mergeCell ref="F174:H174"/>
    <mergeCell ref="I174:L174"/>
    <mergeCell ref="M137:M139"/>
  </mergeCells>
  <pageMargins left="0.7" right="0.7" top="0.75" bottom="0.75" header="0.3" footer="0.3"/>
  <pageSetup paperSize="5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W225"/>
  <sheetViews>
    <sheetView topLeftCell="A178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226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O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>SUM(P9:P14)</f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O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>P16</f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O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>P18</f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O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>SUM(P20:P21)</f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O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>P23</f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O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>SUM(P25:P27)</f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226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39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38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O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>SUM(P38)</f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O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>SUM(P40:P42)</f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37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37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37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37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37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O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>SUM(P44:P48)</f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226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O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>SUM(P58:P63)</f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103.78</v>
      </c>
      <c r="P68" s="115">
        <f>L68-O68</f>
        <v>3115.79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N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>SUM(O65:O70)</f>
        <v>666.18</v>
      </c>
      <c r="P71" s="27">
        <f>SUM(P65:P70)</f>
        <v>12565.79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O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>SUM(P72:P77)</f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226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O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>P88</f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0</v>
      </c>
      <c r="J90" s="12">
        <v>0</v>
      </c>
      <c r="K90" s="12">
        <v>0</v>
      </c>
      <c r="L90" s="12">
        <v>0</v>
      </c>
      <c r="M90" s="12"/>
      <c r="N90" s="12"/>
      <c r="O90" s="12"/>
      <c r="P90" s="12">
        <v>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7954.83</v>
      </c>
      <c r="K93" s="27">
        <f t="shared" ref="K93:O93" si="20">SUM(K90:K92)</f>
        <v>20.57</v>
      </c>
      <c r="L93" s="27">
        <f t="shared" si="20"/>
        <v>7975.4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>SUM(P90:P92)</f>
        <v>7413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2"/>
        <v>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37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10643.630000000001</v>
      </c>
      <c r="K100" s="72">
        <f t="shared" ref="K100:O100" si="23">SUM(K94:K99)</f>
        <v>0</v>
      </c>
      <c r="L100" s="72">
        <f t="shared" si="23"/>
        <v>10643.630000000001</v>
      </c>
      <c r="M100" s="72">
        <f t="shared" si="23"/>
        <v>0</v>
      </c>
      <c r="N100" s="72">
        <f t="shared" si="23"/>
        <v>543.63</v>
      </c>
      <c r="O100" s="72">
        <f t="shared" si="23"/>
        <v>543.63</v>
      </c>
      <c r="P100" s="72">
        <f>SUM(P94:P99)</f>
        <v>10100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35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226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37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4">L110-O110</f>
        <v>0</v>
      </c>
      <c r="Q110" s="237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237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37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37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37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O119" si="28">SUM(K109:K118)</f>
        <v>79.2</v>
      </c>
      <c r="L119" s="27">
        <f t="shared" si="28"/>
        <v>26428.399999999998</v>
      </c>
      <c r="M119" s="27">
        <f t="shared" si="28"/>
        <v>0</v>
      </c>
      <c r="N119" s="27">
        <f t="shared" si="28"/>
        <v>1028.3999999999999</v>
      </c>
      <c r="O119" s="27">
        <f t="shared" si="28"/>
        <v>1028.3999999999999</v>
      </c>
      <c r="P119" s="27">
        <f>SUM(P109:P118)</f>
        <v>25400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O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>SUM(P120)</f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36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36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36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36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36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36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36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36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36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O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>SUM(P122:P130)</f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226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36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O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>SUM(P140)</f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21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20.25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21.7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37" t="s">
        <v>227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O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>SUM(P142:P151)</f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36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236"/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O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>SUM(P153:P154)</f>
        <v>8000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36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36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36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36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24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O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>SUM(P156:P160)</f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314729.33</v>
      </c>
      <c r="K162" s="34">
        <f>K15+K17+K19+K22+K24+K28+K39+K43+K49+K64+K71+K78+K89+K93+K100+K119+K121+K131+K141+K152+K155+K161</f>
        <v>257.96999999999997</v>
      </c>
      <c r="L162" s="34">
        <f>L15+L17+L19+L22+L24+L28+L39+L43+L49+L64+L71+L78+L89+L93+L100+L119+L121+L131+L141+L152+L155+L161</f>
        <v>314987.3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27560.510000000002</v>
      </c>
      <c r="O162" s="34">
        <f>O15+O17+O19+O22+O24+O28+O39+O43+O49+O64+O71+O78+O89+O93+O100+O119+O121+O131+O141+O152+O155+O161</f>
        <v>27560.510000000002</v>
      </c>
      <c r="P162" s="34">
        <f>P15+P17+P19+P22+P24+P28+P39+P43+P49+P64+P71+P78+P89+P93+P100+P119+P121+P131+P141+P152+P155+P161</f>
        <v>287426.79000000004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35"/>
      <c r="K169" s="235"/>
      <c r="L169" s="235"/>
      <c r="M169" s="235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226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35"/>
      <c r="K175" s="235"/>
      <c r="L175" s="235"/>
      <c r="M175" s="235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35"/>
      <c r="K176" s="235"/>
      <c r="L176" s="235"/>
      <c r="M176" s="235"/>
      <c r="N176" s="1"/>
      <c r="O176" s="1"/>
      <c r="P176" s="1"/>
      <c r="Q176" s="1"/>
    </row>
    <row r="177" spans="3:19" s="109" customFormat="1" ht="35.1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5.1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35"/>
      <c r="K185" s="235"/>
      <c r="L185" s="235"/>
      <c r="M185" s="235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W225"/>
  <sheetViews>
    <sheetView topLeftCell="B163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230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230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44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43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42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42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42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42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42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230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103.78</v>
      </c>
      <c r="P68" s="115">
        <f>L68-O68</f>
        <v>3115.79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N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>SUM(O65:O70)</f>
        <v>666.18</v>
      </c>
      <c r="P71" s="27">
        <f>SUM(P65:P70)</f>
        <v>12565.79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230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0</v>
      </c>
      <c r="J90" s="12">
        <v>0</v>
      </c>
      <c r="K90" s="12">
        <v>0</v>
      </c>
      <c r="L90" s="12">
        <v>0</v>
      </c>
      <c r="M90" s="12"/>
      <c r="N90" s="12"/>
      <c r="O90" s="12"/>
      <c r="P90" s="12">
        <v>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7954.83</v>
      </c>
      <c r="K93" s="27">
        <f t="shared" ref="K93:O93" si="20">SUM(K90:K92)</f>
        <v>20.57</v>
      </c>
      <c r="L93" s="27">
        <f t="shared" si="20"/>
        <v>7975.4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>SUM(P90:P92)</f>
        <v>7413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8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37" t="s">
        <v>231</v>
      </c>
      <c r="G98" s="10" t="s">
        <v>69</v>
      </c>
      <c r="H98" s="140"/>
      <c r="I98" s="11">
        <v>15</v>
      </c>
      <c r="J98" s="12">
        <v>3426.28</v>
      </c>
      <c r="K98" s="12"/>
      <c r="L98" s="12">
        <f>J98+K98</f>
        <v>3426.28</v>
      </c>
      <c r="M98" s="12"/>
      <c r="N98" s="12">
        <v>126.28</v>
      </c>
      <c r="O98" s="12">
        <f t="shared" si="21"/>
        <v>126.28</v>
      </c>
      <c r="P98" s="12">
        <f t="shared" si="22"/>
        <v>3300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42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14069.910000000002</v>
      </c>
      <c r="K100" s="72">
        <f t="shared" ref="K100:M100" si="23">SUM(K94:K99)</f>
        <v>0</v>
      </c>
      <c r="L100" s="72">
        <f>SUM(L94:L99)</f>
        <v>14069.910000000002</v>
      </c>
      <c r="M100" s="72">
        <f t="shared" si="23"/>
        <v>0</v>
      </c>
      <c r="N100" s="72">
        <f>SUM(N94:N99)</f>
        <v>669.91</v>
      </c>
      <c r="O100" s="72">
        <f>SUM(O94:O99)</f>
        <v>669.91</v>
      </c>
      <c r="P100" s="72">
        <f>SUM(P94:P99)</f>
        <v>13400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40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230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42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3">
        <v>0</v>
      </c>
      <c r="Q110" s="242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 t="s">
        <v>232</v>
      </c>
      <c r="G111" s="39" t="s">
        <v>75</v>
      </c>
      <c r="H111" s="126"/>
      <c r="I111" s="11">
        <v>15</v>
      </c>
      <c r="J111" s="12">
        <v>3426.28</v>
      </c>
      <c r="K111" s="12"/>
      <c r="L111" s="12">
        <f t="shared" ref="L111" si="24">J111+K111</f>
        <v>3426.28</v>
      </c>
      <c r="M111" s="12"/>
      <c r="N111" s="12">
        <v>126.28</v>
      </c>
      <c r="O111" s="12">
        <v>126.28</v>
      </c>
      <c r="P111" s="13">
        <f>L111-O111</f>
        <v>3300</v>
      </c>
      <c r="Q111" s="242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42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42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42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29775.479999999996</v>
      </c>
      <c r="K119" s="27">
        <f>SUM(K109:K118)</f>
        <v>79.2</v>
      </c>
      <c r="L119" s="27">
        <f>SUM(L109:L118)</f>
        <v>29854.679999999997</v>
      </c>
      <c r="M119" s="27">
        <f t="shared" ref="M119" si="28">SUM(M109:M118)</f>
        <v>0</v>
      </c>
      <c r="N119" s="27">
        <f>SUM(N109:N118)</f>
        <v>1154.6799999999998</v>
      </c>
      <c r="O119" s="27">
        <f>SUM(O109:O118)</f>
        <v>1154.6799999999998</v>
      </c>
      <c r="P119" s="27">
        <f>SUM(P109:P118)</f>
        <v>28700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41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41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41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41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41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41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41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41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41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230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41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18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16.5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1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37" t="s">
        <v>227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P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 t="shared" si="35"/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41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0</v>
      </c>
      <c r="J154" s="12">
        <v>0</v>
      </c>
      <c r="K154" s="12">
        <v>0</v>
      </c>
      <c r="L154" s="12">
        <v>0</v>
      </c>
      <c r="M154" s="12"/>
      <c r="N154" s="12">
        <v>0</v>
      </c>
      <c r="O154" s="60">
        <v>0</v>
      </c>
      <c r="P154" s="12">
        <v>0</v>
      </c>
      <c r="Q154" s="241" t="s">
        <v>233</v>
      </c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5562.4</v>
      </c>
      <c r="K155" s="27">
        <f t="shared" ref="K155:M155" si="36">SUM(K153:K154)</f>
        <v>0</v>
      </c>
      <c r="L155" s="27">
        <f>SUM(L153:L154)</f>
        <v>5562.4</v>
      </c>
      <c r="M155" s="27">
        <f t="shared" si="36"/>
        <v>0</v>
      </c>
      <c r="N155" s="27">
        <f>SUM(N153:N154)</f>
        <v>562.4</v>
      </c>
      <c r="O155" s="27">
        <f>SUM(O153:O154)</f>
        <v>562.4</v>
      </c>
      <c r="P155" s="27">
        <f>SUM(P153:P154)</f>
        <v>5000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41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41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41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41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5.1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318492.24000000005</v>
      </c>
      <c r="K162" s="34">
        <f>K15+K17+K19+K22+K24+K28+K39+K43+K49+K64+K71+K78+K89+K93+K100+K119+K121+K131+K141+K152+K155+K161</f>
        <v>257.96999999999997</v>
      </c>
      <c r="L162" s="34">
        <f>L15+L17+L19+L22+L24+L28+L39+L43+L49+L64+L71+L78+L89+L93+L100+L119+L121+L131+L141+L152+L155+L161</f>
        <v>318750.21000000002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27723.420000000002</v>
      </c>
      <c r="O162" s="34">
        <f>O15+O17+O19+O22+O24+O28+O39+O43+O49+O64+O71+O78+O89+O93+O100+O119+O121+O131+O141+O152+O155+O161</f>
        <v>27723.420000000002</v>
      </c>
      <c r="P162" s="34">
        <f>P15+P17+P19+P22+P24+P28+P39+P43+P49+P64+P71+P78+P89+P93+P100+P119+P121+P131+P141+P152+P155+P161</f>
        <v>291026.79000000004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40"/>
      <c r="K169" s="240"/>
      <c r="L169" s="240"/>
      <c r="M169" s="240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230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40"/>
      <c r="K175" s="240"/>
      <c r="L175" s="240"/>
      <c r="M175" s="240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40"/>
      <c r="K176" s="240"/>
      <c r="L176" s="240"/>
      <c r="M176" s="240"/>
      <c r="N176" s="1"/>
      <c r="O176" s="1"/>
      <c r="P176" s="1"/>
      <c r="Q176" s="1"/>
    </row>
    <row r="177" spans="3:19" s="109" customFormat="1" ht="39.950000000000003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9.950000000000003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40"/>
      <c r="K185" s="240"/>
      <c r="L185" s="240"/>
      <c r="M185" s="240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W225"/>
  <sheetViews>
    <sheetView topLeftCell="A172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235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235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49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48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47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47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47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47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47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235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103.78</v>
      </c>
      <c r="P68" s="115">
        <f>L68-O68</f>
        <v>3115.79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N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>SUM(O65:O70)</f>
        <v>666.18</v>
      </c>
      <c r="P71" s="27">
        <f>SUM(P65:P70)</f>
        <v>12565.79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235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0</v>
      </c>
      <c r="J90" s="12">
        <v>0</v>
      </c>
      <c r="K90" s="12">
        <v>0</v>
      </c>
      <c r="L90" s="12">
        <v>0</v>
      </c>
      <c r="M90" s="12"/>
      <c r="N90" s="12"/>
      <c r="O90" s="12"/>
      <c r="P90" s="12">
        <v>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7954.83</v>
      </c>
      <c r="K93" s="27">
        <f t="shared" ref="K93:O93" si="20">SUM(K90:K92)</f>
        <v>20.57</v>
      </c>
      <c r="L93" s="27">
        <f t="shared" si="20"/>
        <v>7975.4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>SUM(P90:P92)</f>
        <v>7413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8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37" t="s">
        <v>231</v>
      </c>
      <c r="G98" s="10" t="s">
        <v>69</v>
      </c>
      <c r="H98" s="140"/>
      <c r="I98" s="11">
        <v>15</v>
      </c>
      <c r="J98" s="12">
        <v>3426.28</v>
      </c>
      <c r="K98" s="12"/>
      <c r="L98" s="12">
        <f>J98+K98</f>
        <v>3426.28</v>
      </c>
      <c r="M98" s="12"/>
      <c r="N98" s="12">
        <v>126.28</v>
      </c>
      <c r="O98" s="12">
        <f t="shared" si="21"/>
        <v>126.28</v>
      </c>
      <c r="P98" s="12">
        <f t="shared" si="22"/>
        <v>3300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47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14069.910000000002</v>
      </c>
      <c r="K100" s="72">
        <f t="shared" ref="K100:M100" si="23">SUM(K94:K99)</f>
        <v>0</v>
      </c>
      <c r="L100" s="72">
        <f>SUM(L94:L99)</f>
        <v>14069.910000000002</v>
      </c>
      <c r="M100" s="72">
        <f t="shared" si="23"/>
        <v>0</v>
      </c>
      <c r="N100" s="72">
        <f>SUM(N94:N99)</f>
        <v>669.91</v>
      </c>
      <c r="O100" s="72">
        <f>SUM(O94:O99)</f>
        <v>669.91</v>
      </c>
      <c r="P100" s="72">
        <f>SUM(P94:P99)</f>
        <v>13400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45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235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47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3">
        <v>0</v>
      </c>
      <c r="Q110" s="247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 t="s">
        <v>232</v>
      </c>
      <c r="G111" s="39" t="s">
        <v>75</v>
      </c>
      <c r="H111" s="126"/>
      <c r="I111" s="11">
        <v>15</v>
      </c>
      <c r="J111" s="12">
        <v>3426.28</v>
      </c>
      <c r="K111" s="12"/>
      <c r="L111" s="12">
        <f t="shared" ref="L111" si="24">J111+K111</f>
        <v>3426.28</v>
      </c>
      <c r="M111" s="12"/>
      <c r="N111" s="12">
        <v>126.28</v>
      </c>
      <c r="O111" s="12">
        <v>126.28</v>
      </c>
      <c r="P111" s="13">
        <f>L111-O111</f>
        <v>3300</v>
      </c>
      <c r="Q111" s="247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47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47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47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29775.479999999996</v>
      </c>
      <c r="K119" s="27">
        <f>SUM(K109:K118)</f>
        <v>79.2</v>
      </c>
      <c r="L119" s="27">
        <f>SUM(L109:L118)</f>
        <v>29854.679999999997</v>
      </c>
      <c r="M119" s="27">
        <f t="shared" ref="M119" si="28">SUM(M109:M118)</f>
        <v>0</v>
      </c>
      <c r="N119" s="27">
        <f>SUM(N109:N118)</f>
        <v>1154.6799999999998</v>
      </c>
      <c r="O119" s="27">
        <f>SUM(O109:O118)</f>
        <v>1154.6799999999998</v>
      </c>
      <c r="P119" s="27">
        <f>SUM(P109:P118)</f>
        <v>28700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46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46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46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46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46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46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46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46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46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235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46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17.25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16.5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17.2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37" t="s">
        <v>227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P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 t="shared" si="35"/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46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/>
      <c r="G154" s="18" t="s">
        <v>36</v>
      </c>
      <c r="H154" s="138"/>
      <c r="I154" s="11">
        <v>0</v>
      </c>
      <c r="J154" s="12">
        <v>0</v>
      </c>
      <c r="K154" s="12">
        <v>0</v>
      </c>
      <c r="L154" s="12">
        <v>0</v>
      </c>
      <c r="M154" s="12"/>
      <c r="N154" s="12">
        <v>0</v>
      </c>
      <c r="O154" s="60">
        <v>0</v>
      </c>
      <c r="P154" s="12">
        <v>0</v>
      </c>
      <c r="Q154" s="246"/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5562.4</v>
      </c>
      <c r="K155" s="27">
        <f t="shared" ref="K155:M155" si="36">SUM(K153:K154)</f>
        <v>0</v>
      </c>
      <c r="L155" s="27">
        <f>SUM(L153:L154)</f>
        <v>5562.4</v>
      </c>
      <c r="M155" s="27">
        <f t="shared" si="36"/>
        <v>0</v>
      </c>
      <c r="N155" s="27">
        <f>SUM(N153:N154)</f>
        <v>562.4</v>
      </c>
      <c r="O155" s="27">
        <f>SUM(O153:O154)</f>
        <v>562.4</v>
      </c>
      <c r="P155" s="27">
        <f>SUM(P153:P154)</f>
        <v>5000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46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46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46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46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5.1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318492.24000000005</v>
      </c>
      <c r="K162" s="34">
        <f>K15+K17+K19+K22+K24+K28+K39+K43+K49+K64+K71+K78+K89+K93+K100+K119+K121+K131+K141+K152+K155+K161</f>
        <v>257.96999999999997</v>
      </c>
      <c r="L162" s="34">
        <f>L15+L17+L19+L22+L24+L28+L39+L43+L49+L64+L71+L78+L89+L93+L100+L119+L121+L131+L141+L152+L155+L161</f>
        <v>318750.21000000002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27723.420000000002</v>
      </c>
      <c r="O162" s="34">
        <f>O15+O17+O19+O22+O24+O28+O39+O43+O49+O64+O71+O78+O89+O93+O100+O119+O121+O131+O141+O152+O155+O161</f>
        <v>27723.420000000002</v>
      </c>
      <c r="P162" s="34">
        <f>P15+P17+P19+P22+P24+P28+P39+P43+P49+P64+P71+P78+P89+P93+P100+P119+P121+P131+P141+P152+P155+P161</f>
        <v>291026.79000000004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45"/>
      <c r="K169" s="245"/>
      <c r="L169" s="245"/>
      <c r="M169" s="245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235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45"/>
      <c r="K175" s="245"/>
      <c r="L175" s="245"/>
      <c r="M175" s="245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45"/>
      <c r="K176" s="245"/>
      <c r="L176" s="245"/>
      <c r="M176" s="245"/>
      <c r="N176" s="1"/>
      <c r="O176" s="1"/>
      <c r="P176" s="1"/>
      <c r="Q176" s="1"/>
    </row>
    <row r="177" spans="3:19" s="109" customFormat="1" ht="39.950000000000003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9.950000000000003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45"/>
      <c r="K185" s="245"/>
      <c r="L185" s="245"/>
      <c r="M185" s="245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W225"/>
  <sheetViews>
    <sheetView topLeftCell="A169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236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0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0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0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0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0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0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0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0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0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0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0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0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0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0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0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0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0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0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0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0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236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52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53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50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50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50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50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50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236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103.78</v>
      </c>
      <c r="P68" s="115">
        <f>L68-O68</f>
        <v>3115.79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N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>SUM(O65:O70)</f>
        <v>666.18</v>
      </c>
      <c r="P71" s="27">
        <f>SUM(P65:P70)</f>
        <v>12565.79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236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0</v>
      </c>
      <c r="J90" s="12">
        <v>0</v>
      </c>
      <c r="K90" s="12">
        <v>0</v>
      </c>
      <c r="L90" s="12">
        <v>0</v>
      </c>
      <c r="M90" s="12"/>
      <c r="N90" s="12"/>
      <c r="O90" s="12"/>
      <c r="P90" s="12">
        <v>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7954.83</v>
      </c>
      <c r="K93" s="27">
        <f t="shared" ref="K93:O93" si="20">SUM(K90:K92)</f>
        <v>20.57</v>
      </c>
      <c r="L93" s="27">
        <f t="shared" si="20"/>
        <v>7975.4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>SUM(P90:P92)</f>
        <v>7413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8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37" t="s">
        <v>231</v>
      </c>
      <c r="G98" s="10" t="s">
        <v>69</v>
      </c>
      <c r="H98" s="140"/>
      <c r="I98" s="11">
        <v>15</v>
      </c>
      <c r="J98" s="12">
        <v>3426.28</v>
      </c>
      <c r="K98" s="12"/>
      <c r="L98" s="12">
        <f>J98+K98</f>
        <v>3426.28</v>
      </c>
      <c r="M98" s="12"/>
      <c r="N98" s="12">
        <v>126.28</v>
      </c>
      <c r="O98" s="12">
        <f t="shared" si="21"/>
        <v>126.28</v>
      </c>
      <c r="P98" s="12">
        <f t="shared" si="22"/>
        <v>3300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50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14069.910000000002</v>
      </c>
      <c r="K100" s="72">
        <f t="shared" ref="K100:M100" si="23">SUM(K94:K99)</f>
        <v>0</v>
      </c>
      <c r="L100" s="72">
        <f>SUM(L94:L99)</f>
        <v>14069.910000000002</v>
      </c>
      <c r="M100" s="72">
        <f t="shared" si="23"/>
        <v>0</v>
      </c>
      <c r="N100" s="72">
        <f>SUM(N94:N99)</f>
        <v>669.91</v>
      </c>
      <c r="O100" s="72">
        <f>SUM(O94:O99)</f>
        <v>669.91</v>
      </c>
      <c r="P100" s="72">
        <f>SUM(P94:P99)</f>
        <v>13400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54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236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50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3">
        <v>0</v>
      </c>
      <c r="Q110" s="250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 t="s">
        <v>232</v>
      </c>
      <c r="G111" s="39" t="s">
        <v>75</v>
      </c>
      <c r="H111" s="126"/>
      <c r="I111" s="11">
        <v>15</v>
      </c>
      <c r="J111" s="12">
        <v>3426.28</v>
      </c>
      <c r="K111" s="12"/>
      <c r="L111" s="12">
        <f t="shared" ref="L111" si="24">J111+K111</f>
        <v>3426.28</v>
      </c>
      <c r="M111" s="12"/>
      <c r="N111" s="12">
        <v>126.28</v>
      </c>
      <c r="O111" s="12">
        <v>126.28</v>
      </c>
      <c r="P111" s="13">
        <f>L111-O111</f>
        <v>3300</v>
      </c>
      <c r="Q111" s="250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50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50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7" si="25">N114</f>
        <v>126.28</v>
      </c>
      <c r="P114" s="12">
        <f t="shared" ref="P114:P117" si="26">L114-O114</f>
        <v>3300</v>
      </c>
      <c r="Q114" s="250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7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14</v>
      </c>
      <c r="J118" s="12">
        <v>3197.86</v>
      </c>
      <c r="K118" s="12"/>
      <c r="L118" s="12">
        <v>3197.86</v>
      </c>
      <c r="M118" s="12"/>
      <c r="N118" s="12">
        <v>117.86</v>
      </c>
      <c r="O118" s="12">
        <v>117.86</v>
      </c>
      <c r="P118" s="12">
        <f>L118-O118</f>
        <v>3080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29547.059999999998</v>
      </c>
      <c r="K119" s="27">
        <f>SUM(K109:K118)</f>
        <v>79.2</v>
      </c>
      <c r="L119" s="27">
        <f>SUM(L109:L118)</f>
        <v>29626.26</v>
      </c>
      <c r="M119" s="27">
        <f t="shared" ref="M119" si="28">SUM(M109:M118)</f>
        <v>0</v>
      </c>
      <c r="N119" s="27">
        <f>SUM(N109:N118)</f>
        <v>1146.2599999999998</v>
      </c>
      <c r="O119" s="27">
        <f>SUM(O109:O118)</f>
        <v>1146.2599999999998</v>
      </c>
      <c r="P119" s="27">
        <f>SUM(P109:P118)</f>
        <v>28480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51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51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51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51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51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51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51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51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51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236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51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18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18.75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18.7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37" t="s">
        <v>227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P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 t="shared" si="35"/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51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/>
      <c r="G154" s="18" t="s">
        <v>36</v>
      </c>
      <c r="H154" s="138"/>
      <c r="I154" s="11">
        <v>0</v>
      </c>
      <c r="J154" s="12">
        <v>0</v>
      </c>
      <c r="K154" s="12">
        <v>0</v>
      </c>
      <c r="L154" s="12">
        <v>0</v>
      </c>
      <c r="M154" s="12"/>
      <c r="N154" s="12">
        <v>0</v>
      </c>
      <c r="O154" s="60">
        <v>0</v>
      </c>
      <c r="P154" s="12">
        <v>0</v>
      </c>
      <c r="Q154" s="251"/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5562.4</v>
      </c>
      <c r="K155" s="27">
        <f t="shared" ref="K155:M155" si="36">SUM(K153:K154)</f>
        <v>0</v>
      </c>
      <c r="L155" s="27">
        <f>SUM(L153:L154)</f>
        <v>5562.4</v>
      </c>
      <c r="M155" s="27">
        <f t="shared" si="36"/>
        <v>0</v>
      </c>
      <c r="N155" s="27">
        <f>SUM(N153:N154)</f>
        <v>562.4</v>
      </c>
      <c r="O155" s="27">
        <f>SUM(O153:O154)</f>
        <v>562.4</v>
      </c>
      <c r="P155" s="27">
        <f>SUM(P153:P154)</f>
        <v>5000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51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51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51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51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5.1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318263.82000000007</v>
      </c>
      <c r="K162" s="34">
        <f>K15+K17+K19+K22+K24+K28+K39+K43+K49+K64+K71+K78+K89+K93+K100+K119+K121+K131+K141+K152+K155+K161</f>
        <v>257.96999999999997</v>
      </c>
      <c r="L162" s="34">
        <f>L15+L17+L19+L22+L24+L28+L39+L43+L49+L64+L71+L78+L89+L93+L100+L119+L121+L131+L141+L152+L155+L161</f>
        <v>318521.79000000004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27715</v>
      </c>
      <c r="O162" s="34">
        <f>O15+O17+O19+O22+O24+O28+O39+O43+O49+O64+O71+O78+O89+O93+O100+O119+O121+O131+O141+O152+O155+O161</f>
        <v>27715</v>
      </c>
      <c r="P162" s="34">
        <f>P15+P17+P19+P22+P24+P28+P39+P43+P49+P64+P71+P78+P89+P93+P100+P119+P121+P131+P141+P152+P155+P161</f>
        <v>290806.79000000004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54"/>
      <c r="K169" s="254"/>
      <c r="L169" s="254"/>
      <c r="M169" s="254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236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54"/>
      <c r="K175" s="254"/>
      <c r="L175" s="254"/>
      <c r="M175" s="254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54"/>
      <c r="K176" s="254"/>
      <c r="L176" s="254"/>
      <c r="M176" s="254"/>
      <c r="N176" s="1"/>
      <c r="O176" s="1"/>
      <c r="P176" s="1"/>
      <c r="Q176" s="1"/>
    </row>
    <row r="177" spans="3:19" s="109" customFormat="1" ht="39.950000000000003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9.950000000000003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54"/>
      <c r="K185" s="254"/>
      <c r="L185" s="254"/>
      <c r="M185" s="254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7" right="0.7" top="0.75" bottom="0.75" header="0.3" footer="0.3"/>
  <pageSetup paperSize="5"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A1:W225"/>
  <sheetViews>
    <sheetView topLeftCell="A163" workbookViewId="0">
      <selection activeCell="H177" sqref="H177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238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78.75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238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59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 t="s">
        <v>186</v>
      </c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58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 t="s">
        <v>157</v>
      </c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 t="s">
        <v>161</v>
      </c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 t="s">
        <v>156</v>
      </c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57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57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 t="s">
        <v>209</v>
      </c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57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57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 t="s">
        <v>61</v>
      </c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57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238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215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202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15">
        <f t="shared" ref="P67:P69" si="15">L67-O67</f>
        <v>0</v>
      </c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 t="s">
        <v>218</v>
      </c>
      <c r="G68" s="10" t="s">
        <v>220</v>
      </c>
      <c r="H68" s="126"/>
      <c r="I68" s="11">
        <v>15</v>
      </c>
      <c r="J68" s="12">
        <v>3219.57</v>
      </c>
      <c r="K68" s="12"/>
      <c r="L68" s="12">
        <v>3219.57</v>
      </c>
      <c r="M68" s="12"/>
      <c r="N68" s="12">
        <v>103.78</v>
      </c>
      <c r="O68" s="12">
        <v>103.78</v>
      </c>
      <c r="P68" s="115">
        <f>L68-O68</f>
        <v>3115.79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202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si="15"/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13136.169999999998</v>
      </c>
      <c r="K71" s="27">
        <f t="shared" ref="K71:N71" si="16">SUM(K65:K70)</f>
        <v>95.8</v>
      </c>
      <c r="L71" s="27">
        <f t="shared" si="16"/>
        <v>13231.97</v>
      </c>
      <c r="M71" s="27">
        <f t="shared" si="16"/>
        <v>0</v>
      </c>
      <c r="N71" s="27">
        <f t="shared" si="16"/>
        <v>666.18</v>
      </c>
      <c r="O71" s="27">
        <f>SUM(O65:O70)</f>
        <v>666.18</v>
      </c>
      <c r="P71" s="27">
        <f>SUM(P65:P70)</f>
        <v>12565.79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238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0</v>
      </c>
      <c r="J90" s="12">
        <v>0</v>
      </c>
      <c r="K90" s="12">
        <v>0</v>
      </c>
      <c r="L90" s="12">
        <v>0</v>
      </c>
      <c r="M90" s="12"/>
      <c r="N90" s="12"/>
      <c r="O90" s="12"/>
      <c r="P90" s="12">
        <v>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7954.83</v>
      </c>
      <c r="K93" s="27">
        <f t="shared" ref="K93:O93" si="20">SUM(K90:K92)</f>
        <v>20.57</v>
      </c>
      <c r="L93" s="27">
        <f t="shared" si="20"/>
        <v>7975.4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>SUM(P90:P92)</f>
        <v>7413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216"/>
      <c r="I95" s="11">
        <v>15</v>
      </c>
      <c r="J95" s="21">
        <v>3791.07</v>
      </c>
      <c r="K95" s="21">
        <v>0</v>
      </c>
      <c r="L95" s="21"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217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8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214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37" t="s">
        <v>231</v>
      </c>
      <c r="G98" s="10" t="s">
        <v>69</v>
      </c>
      <c r="H98" s="140"/>
      <c r="I98" s="11">
        <v>15</v>
      </c>
      <c r="J98" s="12">
        <v>3426.28</v>
      </c>
      <c r="K98" s="12"/>
      <c r="L98" s="12">
        <f>J98+K98</f>
        <v>3426.28</v>
      </c>
      <c r="M98" s="12"/>
      <c r="N98" s="12">
        <v>126.28</v>
      </c>
      <c r="O98" s="12">
        <f t="shared" si="21"/>
        <v>126.28</v>
      </c>
      <c r="P98" s="12">
        <f t="shared" si="22"/>
        <v>3300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57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14069.910000000002</v>
      </c>
      <c r="K100" s="72">
        <f t="shared" ref="K100:M100" si="23">SUM(K94:K99)</f>
        <v>0</v>
      </c>
      <c r="L100" s="72">
        <f>SUM(L94:L99)</f>
        <v>14069.910000000002</v>
      </c>
      <c r="M100" s="72">
        <f t="shared" si="23"/>
        <v>0</v>
      </c>
      <c r="N100" s="72">
        <f>SUM(N94:N99)</f>
        <v>669.91</v>
      </c>
      <c r="O100" s="72">
        <f>SUM(O94:O99)</f>
        <v>669.91</v>
      </c>
      <c r="P100" s="72">
        <f>SUM(P94:P99)</f>
        <v>13400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55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238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57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3">
        <v>0</v>
      </c>
      <c r="Q110" s="257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 t="s">
        <v>232</v>
      </c>
      <c r="G111" s="39" t="s">
        <v>75</v>
      </c>
      <c r="H111" s="126"/>
      <c r="I111" s="11">
        <v>15</v>
      </c>
      <c r="J111" s="12">
        <v>3426.28</v>
      </c>
      <c r="K111" s="12"/>
      <c r="L111" s="12">
        <f t="shared" ref="L111" si="24">J111+K111</f>
        <v>3426.28</v>
      </c>
      <c r="M111" s="12"/>
      <c r="N111" s="12">
        <v>126.28</v>
      </c>
      <c r="O111" s="12">
        <v>126.28</v>
      </c>
      <c r="P111" s="13">
        <f>L111-O111</f>
        <v>3300</v>
      </c>
      <c r="Q111" s="257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57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57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7" si="25">N114</f>
        <v>126.28</v>
      </c>
      <c r="P114" s="12">
        <f t="shared" ref="P114:P117" si="26">L114-O114</f>
        <v>3300</v>
      </c>
      <c r="Q114" s="257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7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v>3426.28</v>
      </c>
      <c r="M118" s="12"/>
      <c r="N118" s="12">
        <v>126.28</v>
      </c>
      <c r="O118" s="12">
        <v>126.28</v>
      </c>
      <c r="P118" s="12"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29775.479999999996</v>
      </c>
      <c r="K119" s="27">
        <f>SUM(K109:K118)</f>
        <v>79.2</v>
      </c>
      <c r="L119" s="27">
        <f>SUM(L109:L118)</f>
        <v>29854.679999999997</v>
      </c>
      <c r="M119" s="27">
        <f t="shared" ref="M119" si="28">SUM(M109:M118)</f>
        <v>0</v>
      </c>
      <c r="N119" s="27">
        <f>SUM(N109:N118)</f>
        <v>1154.6799999999998</v>
      </c>
      <c r="O119" s="27">
        <f>SUM(O109:O118)</f>
        <v>1154.6799999999998</v>
      </c>
      <c r="P119" s="27">
        <f>SUM(P109:P118)</f>
        <v>28700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56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56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56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56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56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56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56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56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56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238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56"/>
      <c r="R140" s="41"/>
      <c r="S140" s="20"/>
    </row>
    <row r="141" spans="2:19" ht="35.1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217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18.75" customHeight="1" x14ac:dyDescent="0.25">
      <c r="C145" s="29">
        <v>1000</v>
      </c>
      <c r="D145" s="29">
        <v>1100</v>
      </c>
      <c r="E145" s="29">
        <v>113</v>
      </c>
      <c r="F145" s="138"/>
      <c r="G145" s="18" t="s">
        <v>98</v>
      </c>
      <c r="H145" s="121"/>
      <c r="I145" s="11"/>
      <c r="J145" s="21"/>
      <c r="K145" s="21">
        <v>0</v>
      </c>
      <c r="L145" s="21">
        <f>J145+K145</f>
        <v>0</v>
      </c>
      <c r="M145" s="21"/>
      <c r="N145" s="21"/>
      <c r="O145" s="21">
        <f>N145</f>
        <v>0</v>
      </c>
      <c r="P145" s="13">
        <f>L145-O145</f>
        <v>0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18" customHeight="1" x14ac:dyDescent="0.25">
      <c r="C147" s="9">
        <v>1000</v>
      </c>
      <c r="D147" s="9">
        <v>1100</v>
      </c>
      <c r="E147" s="9">
        <v>113</v>
      </c>
      <c r="F147" s="138"/>
      <c r="G147" s="18"/>
      <c r="H147" s="121"/>
      <c r="I147" s="11"/>
      <c r="J147" s="21"/>
      <c r="K147" s="21"/>
      <c r="L147" s="21">
        <f>J147-K147</f>
        <v>0</v>
      </c>
      <c r="M147" s="21"/>
      <c r="N147" s="21"/>
      <c r="O147" s="21">
        <f>N147</f>
        <v>0</v>
      </c>
      <c r="P147" s="13">
        <f t="shared" si="34"/>
        <v>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0</v>
      </c>
      <c r="J149" s="21">
        <v>0</v>
      </c>
      <c r="K149" s="21">
        <v>0</v>
      </c>
      <c r="L149" s="21">
        <f>J149-K149</f>
        <v>0</v>
      </c>
      <c r="M149" s="21"/>
      <c r="N149" s="21">
        <v>0</v>
      </c>
      <c r="O149" s="21">
        <v>0</v>
      </c>
      <c r="P149" s="13">
        <f t="shared" si="34"/>
        <v>0</v>
      </c>
      <c r="Q149" s="22"/>
    </row>
    <row r="150" spans="3:17" ht="18.7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37" t="s">
        <v>227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5.1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25538.400000000001</v>
      </c>
      <c r="K152" s="27">
        <f t="shared" ref="K152:P152" si="35">SUM(K142:K151)</f>
        <v>0</v>
      </c>
      <c r="L152" s="27">
        <f t="shared" si="35"/>
        <v>25538.400000000001</v>
      </c>
      <c r="M152" s="27">
        <f t="shared" si="35"/>
        <v>0</v>
      </c>
      <c r="N152" s="27">
        <f t="shared" si="35"/>
        <v>2038.4</v>
      </c>
      <c r="O152" s="27">
        <f t="shared" si="35"/>
        <v>2038.4</v>
      </c>
      <c r="P152" s="27">
        <f t="shared" si="35"/>
        <v>23500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56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/>
      <c r="G154" s="18" t="s">
        <v>36</v>
      </c>
      <c r="H154" s="138"/>
      <c r="I154" s="11">
        <v>0</v>
      </c>
      <c r="J154" s="12">
        <v>0</v>
      </c>
      <c r="K154" s="12">
        <v>0</v>
      </c>
      <c r="L154" s="12">
        <v>0</v>
      </c>
      <c r="M154" s="12"/>
      <c r="N154" s="12">
        <v>0</v>
      </c>
      <c r="O154" s="60">
        <v>0</v>
      </c>
      <c r="P154" s="12">
        <v>0</v>
      </c>
      <c r="Q154" s="256"/>
    </row>
    <row r="155" spans="3:17" ht="35.1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5562.4</v>
      </c>
      <c r="K155" s="27">
        <f t="shared" ref="K155:M155" si="36">SUM(K153:K154)</f>
        <v>0</v>
      </c>
      <c r="L155" s="27">
        <f>SUM(L153:L154)</f>
        <v>5562.4</v>
      </c>
      <c r="M155" s="27">
        <f t="shared" si="36"/>
        <v>0</v>
      </c>
      <c r="N155" s="27">
        <f>SUM(N153:N154)</f>
        <v>562.4</v>
      </c>
      <c r="O155" s="27">
        <f>SUM(O153:O154)</f>
        <v>562.4</v>
      </c>
      <c r="P155" s="27">
        <f>SUM(P153:P154)</f>
        <v>5000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56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56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56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56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5.1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318492.24000000005</v>
      </c>
      <c r="K162" s="34">
        <f>K15+K17+K19+K22+K24+K28+K39+K43+K49+K64+K71+K78+K89+K93+K100+K119+K121+K131+K141+K152+K155+K161</f>
        <v>257.96999999999997</v>
      </c>
      <c r="L162" s="34">
        <f>L15+L17+L19+L22+L24+L28+L39+L43+L49+L64+L71+L78+L89+L93+L100+L119+L121+L131+L141+L152+L155+L161</f>
        <v>318750.21000000002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27723.420000000002</v>
      </c>
      <c r="O162" s="34">
        <f>O15+O17+O19+O22+O24+O28+O39+O43+O49+O64+O71+O78+O89+O93+O100+O119+O121+O131+O141+O152+O155+O161</f>
        <v>27723.420000000002</v>
      </c>
      <c r="P162" s="34">
        <f>P15+P17+P19+P22+P24+P28+P39+P43+P49+P64+P71+P78+P89+P93+P100+P119+P121+P131+P141+P152+P155+P161</f>
        <v>291026.79000000004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55"/>
      <c r="K169" s="255"/>
      <c r="L169" s="255"/>
      <c r="M169" s="255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238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55"/>
      <c r="K175" s="255"/>
      <c r="L175" s="255"/>
      <c r="M175" s="255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55"/>
      <c r="K176" s="255"/>
      <c r="L176" s="255"/>
      <c r="M176" s="255"/>
      <c r="N176" s="1"/>
      <c r="O176" s="1"/>
      <c r="P176" s="1"/>
      <c r="Q176" s="1"/>
    </row>
    <row r="177" spans="3:19" s="109" customFormat="1" ht="39.950000000000003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9.950000000000003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55"/>
      <c r="K185" s="255"/>
      <c r="L185" s="255"/>
      <c r="M185" s="255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W224"/>
  <sheetViews>
    <sheetView topLeftCell="A164" zoomScaleNormal="100" workbookViewId="0">
      <selection activeCell="H176" sqref="H176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239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1.5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1.5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1.5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1.5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1.5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1.5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1.5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1.5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22.5" customHeight="1" x14ac:dyDescent="0.25">
      <c r="C31" s="43"/>
      <c r="D31" s="43"/>
      <c r="E31" s="43"/>
      <c r="F31" s="391"/>
      <c r="G31" s="391"/>
      <c r="H31" s="391"/>
      <c r="Q31" s="14"/>
      <c r="R31" s="41"/>
      <c r="S31" s="20"/>
    </row>
    <row r="32" spans="3:23" ht="29.25" customHeight="1" x14ac:dyDescent="0.25">
      <c r="C32" s="43"/>
      <c r="D32" s="43"/>
      <c r="E32" s="43"/>
      <c r="F32" s="391" t="s">
        <v>0</v>
      </c>
      <c r="G32" s="391"/>
      <c r="H32" s="391"/>
      <c r="I32" s="45"/>
      <c r="J32" s="45"/>
      <c r="K32" s="45"/>
      <c r="L32" s="45"/>
      <c r="M32" s="45"/>
      <c r="N32" s="45"/>
      <c r="O32" s="45"/>
      <c r="P32" s="45"/>
      <c r="Q32" s="14"/>
      <c r="R32" s="41"/>
      <c r="S32" s="20"/>
    </row>
    <row r="33" spans="3:23" ht="18" x14ac:dyDescent="0.25">
      <c r="C33" s="3"/>
      <c r="D33" s="41"/>
      <c r="E33" s="41"/>
      <c r="F33" s="391" t="s">
        <v>1</v>
      </c>
      <c r="G33" s="391"/>
      <c r="H33" s="391"/>
      <c r="I33" s="391" t="s">
        <v>239</v>
      </c>
      <c r="J33" s="391"/>
      <c r="K33" s="391"/>
      <c r="L33" s="391"/>
      <c r="M33" s="391"/>
      <c r="N33" s="391"/>
      <c r="O33" s="391"/>
      <c r="P33" s="391"/>
      <c r="Q33" s="41"/>
      <c r="R33" s="41"/>
      <c r="S33" s="20"/>
    </row>
    <row r="34" spans="3:23" ht="39.75" customHeight="1" x14ac:dyDescent="0.25">
      <c r="C34" s="4"/>
      <c r="D34" s="41"/>
      <c r="E34" s="41"/>
      <c r="F34" s="413"/>
      <c r="G34" s="413"/>
      <c r="H34" s="413"/>
      <c r="I34" s="46"/>
      <c r="J34" s="46"/>
      <c r="K34" s="46"/>
      <c r="L34" s="46"/>
      <c r="M34" s="46"/>
      <c r="N34" s="46"/>
      <c r="O34" s="46"/>
      <c r="P34" s="46"/>
      <c r="Q34" s="41"/>
      <c r="R34" s="41"/>
      <c r="S34" s="20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04" t="s">
        <v>2</v>
      </c>
      <c r="G35" s="396" t="s">
        <v>38</v>
      </c>
      <c r="H35" s="396" t="s">
        <v>4</v>
      </c>
      <c r="I35" s="419" t="s">
        <v>12</v>
      </c>
      <c r="J35" s="402" t="s">
        <v>13</v>
      </c>
      <c r="K35" s="402" t="s">
        <v>14</v>
      </c>
      <c r="L35" s="404" t="s">
        <v>15</v>
      </c>
      <c r="M35" s="402" t="s">
        <v>16</v>
      </c>
      <c r="N35" s="402" t="s">
        <v>17</v>
      </c>
      <c r="O35" s="414" t="s">
        <v>18</v>
      </c>
      <c r="P35" s="416" t="s">
        <v>7</v>
      </c>
      <c r="Q35" s="417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06"/>
      <c r="G36" s="398"/>
      <c r="H36" s="398"/>
      <c r="I36" s="420"/>
      <c r="J36" s="403"/>
      <c r="K36" s="403"/>
      <c r="L36" s="406"/>
      <c r="M36" s="403"/>
      <c r="N36" s="403"/>
      <c r="O36" s="415"/>
      <c r="P36" s="416"/>
      <c r="Q36" s="417"/>
      <c r="R36" s="1"/>
      <c r="S36" s="1"/>
    </row>
    <row r="37" spans="3:23" ht="41.25" customHeight="1" x14ac:dyDescent="0.25">
      <c r="C37" s="262">
        <v>1000</v>
      </c>
      <c r="D37" s="159">
        <v>1100</v>
      </c>
      <c r="E37" s="159">
        <v>113</v>
      </c>
      <c r="F37" s="160" t="s">
        <v>178</v>
      </c>
      <c r="G37" s="164" t="s">
        <v>179</v>
      </c>
      <c r="H37" s="164"/>
      <c r="I37" s="11">
        <v>15</v>
      </c>
      <c r="J37" s="12">
        <v>5928.06</v>
      </c>
      <c r="K37" s="12"/>
      <c r="L37" s="12">
        <f>J37-K37</f>
        <v>5928.06</v>
      </c>
      <c r="M37" s="12"/>
      <c r="N37" s="12">
        <v>628.05999999999995</v>
      </c>
      <c r="O37" s="12">
        <v>628.05999999999995</v>
      </c>
      <c r="P37" s="12">
        <f>L37-O37</f>
        <v>5300</v>
      </c>
      <c r="Q37" s="263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58"/>
      <c r="J38" s="161">
        <f>SUM(J37)</f>
        <v>5928.06</v>
      </c>
      <c r="K38" s="161">
        <f t="shared" ref="K38:P38" si="8">SUM(K37)</f>
        <v>0</v>
      </c>
      <c r="L38" s="161">
        <f t="shared" si="8"/>
        <v>5928.06</v>
      </c>
      <c r="M38" s="161">
        <f t="shared" si="8"/>
        <v>0</v>
      </c>
      <c r="N38" s="161">
        <f t="shared" si="8"/>
        <v>628.05999999999995</v>
      </c>
      <c r="O38" s="161">
        <f t="shared" si="8"/>
        <v>628.05999999999995</v>
      </c>
      <c r="P38" s="161">
        <f t="shared" si="8"/>
        <v>5300</v>
      </c>
      <c r="Q38" s="28"/>
      <c r="R38" s="20"/>
      <c r="S38" s="41"/>
      <c r="T38" s="41"/>
      <c r="U38" s="41"/>
      <c r="V38" s="41"/>
      <c r="W38" s="41"/>
    </row>
    <row r="39" spans="3:23" ht="39.75" customHeight="1" x14ac:dyDescent="0.25">
      <c r="C39" s="76">
        <v>1000</v>
      </c>
      <c r="D39" s="76">
        <v>1100</v>
      </c>
      <c r="E39" s="76">
        <v>113</v>
      </c>
      <c r="F39" s="148" t="s">
        <v>134</v>
      </c>
      <c r="G39" s="79" t="s">
        <v>53</v>
      </c>
      <c r="H39" s="149"/>
      <c r="I39" s="157">
        <v>15</v>
      </c>
      <c r="J39" s="13">
        <v>5562.4</v>
      </c>
      <c r="K39" s="13"/>
      <c r="L39" s="13">
        <f>J39-K39</f>
        <v>5562.4</v>
      </c>
      <c r="M39" s="13"/>
      <c r="N39" s="13">
        <v>562.4</v>
      </c>
      <c r="O39" s="13">
        <f>N39</f>
        <v>562.4</v>
      </c>
      <c r="P39" s="13">
        <f>L39-O39</f>
        <v>5000</v>
      </c>
      <c r="Q39" s="158"/>
      <c r="R39" s="20"/>
      <c r="S39" s="41"/>
      <c r="T39" s="41"/>
      <c r="U39" s="41"/>
      <c r="V39" s="41"/>
      <c r="W39" s="41"/>
    </row>
    <row r="40" spans="3:23" ht="39.75" customHeight="1" x14ac:dyDescent="0.25">
      <c r="C40" s="9">
        <v>1000</v>
      </c>
      <c r="D40" s="9">
        <v>1100</v>
      </c>
      <c r="E40" s="9">
        <v>113</v>
      </c>
      <c r="F40" s="106" t="s">
        <v>135</v>
      </c>
      <c r="G40" s="10" t="s">
        <v>31</v>
      </c>
      <c r="H40" s="138"/>
      <c r="I40" s="11">
        <v>15</v>
      </c>
      <c r="J40" s="13">
        <v>4417.3599999999997</v>
      </c>
      <c r="K40" s="13"/>
      <c r="L40" s="13">
        <f>J40-K40</f>
        <v>4417.3599999999997</v>
      </c>
      <c r="M40" s="13"/>
      <c r="N40" s="13">
        <v>367.36</v>
      </c>
      <c r="O40" s="13">
        <f>N40</f>
        <v>367.36</v>
      </c>
      <c r="P40" s="13">
        <f t="shared" ref="P40" si="9">L40-O40</f>
        <v>4049.9999999999995</v>
      </c>
      <c r="Q40" s="19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38"/>
      <c r="G41" s="10" t="s">
        <v>54</v>
      </c>
      <c r="H41" s="126"/>
      <c r="I41" s="11"/>
      <c r="J41" s="12"/>
      <c r="K41" s="12"/>
      <c r="L41" s="12">
        <v>0</v>
      </c>
      <c r="M41" s="12"/>
      <c r="N41" s="12"/>
      <c r="O41" s="12">
        <v>0</v>
      </c>
      <c r="P41" s="12">
        <v>0</v>
      </c>
      <c r="Q41" s="19"/>
      <c r="R41" s="20"/>
      <c r="S41" s="41"/>
      <c r="T41" s="41"/>
      <c r="U41" s="41"/>
      <c r="V41" s="41"/>
      <c r="W41" s="41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58"/>
      <c r="J42" s="27">
        <f>SUM(J39:J41)</f>
        <v>9979.7599999999984</v>
      </c>
      <c r="K42" s="27">
        <f t="shared" ref="K42:P42" si="10">SUM(K39:K41)</f>
        <v>0</v>
      </c>
      <c r="L42" s="27">
        <f t="shared" si="10"/>
        <v>9979.7599999999984</v>
      </c>
      <c r="M42" s="27">
        <f t="shared" si="10"/>
        <v>0</v>
      </c>
      <c r="N42" s="27">
        <f t="shared" si="10"/>
        <v>929.76</v>
      </c>
      <c r="O42" s="27">
        <f t="shared" si="10"/>
        <v>929.76</v>
      </c>
      <c r="P42" s="27">
        <f t="shared" si="10"/>
        <v>9050</v>
      </c>
      <c r="Q42" s="28"/>
      <c r="R42" s="20"/>
      <c r="S42" s="41"/>
      <c r="T42" s="41"/>
      <c r="U42" s="41"/>
      <c r="V42" s="41"/>
      <c r="W42" s="41"/>
    </row>
    <row r="43" spans="3:23" ht="39.75" customHeight="1" x14ac:dyDescent="0.25">
      <c r="C43" s="9">
        <v>1000</v>
      </c>
      <c r="D43" s="9">
        <v>1100</v>
      </c>
      <c r="E43" s="9">
        <v>113</v>
      </c>
      <c r="F43" s="106" t="s">
        <v>136</v>
      </c>
      <c r="G43" s="59" t="s">
        <v>57</v>
      </c>
      <c r="H43" s="119"/>
      <c r="I43" s="11">
        <v>15</v>
      </c>
      <c r="J43" s="12">
        <v>8333</v>
      </c>
      <c r="K43" s="12"/>
      <c r="L43" s="12">
        <v>8333</v>
      </c>
      <c r="M43" s="12"/>
      <c r="N43" s="12">
        <v>1141</v>
      </c>
      <c r="O43" s="60">
        <v>1141</v>
      </c>
      <c r="P43" s="12">
        <f>L43-O43</f>
        <v>7192</v>
      </c>
      <c r="Q43" s="260"/>
      <c r="R43" s="41"/>
      <c r="S43" s="20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38"/>
      <c r="G44" s="59" t="s">
        <v>58</v>
      </c>
      <c r="H44" s="126"/>
      <c r="I44" s="11"/>
      <c r="J44" s="12"/>
      <c r="K44" s="12"/>
      <c r="L44" s="12">
        <v>0</v>
      </c>
      <c r="M44" s="12"/>
      <c r="N44" s="12"/>
      <c r="O44" s="60"/>
      <c r="P44" s="12">
        <v>0</v>
      </c>
      <c r="Q44" s="260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7" t="s">
        <v>210</v>
      </c>
      <c r="G45" s="59" t="s">
        <v>36</v>
      </c>
      <c r="H45" s="119"/>
      <c r="I45" s="11">
        <v>15</v>
      </c>
      <c r="J45" s="12">
        <v>3089.65</v>
      </c>
      <c r="K45" s="12">
        <v>0</v>
      </c>
      <c r="L45" s="12">
        <v>3089.65</v>
      </c>
      <c r="M45" s="12"/>
      <c r="N45" s="12">
        <v>89.65</v>
      </c>
      <c r="O45" s="60">
        <v>89.65</v>
      </c>
      <c r="P45" s="12">
        <f>L45-O45</f>
        <v>3000</v>
      </c>
      <c r="Q45" s="260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8"/>
      <c r="G46" s="59" t="s">
        <v>59</v>
      </c>
      <c r="H46" s="126"/>
      <c r="I46" s="11"/>
      <c r="J46" s="12"/>
      <c r="K46" s="12">
        <v>0</v>
      </c>
      <c r="L46" s="12">
        <v>0</v>
      </c>
      <c r="M46" s="12"/>
      <c r="N46" s="12"/>
      <c r="O46" s="60"/>
      <c r="P46" s="12">
        <v>0</v>
      </c>
      <c r="Q46" s="260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 t="s">
        <v>60</v>
      </c>
      <c r="G47" s="59" t="s">
        <v>59</v>
      </c>
      <c r="H47" s="126"/>
      <c r="I47" s="11">
        <v>15</v>
      </c>
      <c r="J47" s="12">
        <v>4357.84</v>
      </c>
      <c r="K47" s="12">
        <v>0</v>
      </c>
      <c r="L47" s="12">
        <f>J47-K47</f>
        <v>4357.84</v>
      </c>
      <c r="M47" s="12"/>
      <c r="N47" s="12">
        <v>357.84</v>
      </c>
      <c r="O47" s="12">
        <v>357.84</v>
      </c>
      <c r="P47" s="12">
        <f>L47-O47</f>
        <v>4000</v>
      </c>
      <c r="Q47" s="260"/>
      <c r="R47" s="41"/>
      <c r="S47" s="20"/>
    </row>
    <row r="48" spans="3:23" ht="33.75" customHeight="1" x14ac:dyDescent="0.25">
      <c r="C48" s="23"/>
      <c r="D48" s="23"/>
      <c r="E48" s="23"/>
      <c r="F48" s="102" t="s">
        <v>62</v>
      </c>
      <c r="G48" s="33"/>
      <c r="H48" s="120"/>
      <c r="I48" s="40"/>
      <c r="J48" s="26">
        <f>SUM(J43:J47)</f>
        <v>15780.49</v>
      </c>
      <c r="K48" s="26">
        <f t="shared" ref="K48:P48" si="11">SUM(K43:K47)</f>
        <v>0</v>
      </c>
      <c r="L48" s="26">
        <f t="shared" si="11"/>
        <v>15780.49</v>
      </c>
      <c r="M48" s="26">
        <f t="shared" si="11"/>
        <v>0</v>
      </c>
      <c r="N48" s="26">
        <f t="shared" si="11"/>
        <v>1588.49</v>
      </c>
      <c r="O48" s="26">
        <f t="shared" si="11"/>
        <v>1588.49</v>
      </c>
      <c r="P48" s="26">
        <f t="shared" si="11"/>
        <v>14192</v>
      </c>
      <c r="Q48" s="33"/>
      <c r="R48" s="41"/>
      <c r="S48" s="20"/>
    </row>
    <row r="49" spans="3:23" x14ac:dyDescent="0.25">
      <c r="C49" s="43"/>
      <c r="D49" s="43"/>
      <c r="E49" s="43"/>
      <c r="F49" s="44"/>
      <c r="G49" s="15"/>
      <c r="H49" s="100"/>
      <c r="I49" s="45"/>
      <c r="J49" s="45"/>
      <c r="K49" s="45"/>
      <c r="L49" s="45"/>
      <c r="M49" s="45"/>
      <c r="N49" s="45"/>
      <c r="O49" s="45"/>
      <c r="P49" s="45"/>
      <c r="Q49" s="14"/>
      <c r="R49" s="41"/>
      <c r="S49" s="20"/>
    </row>
    <row r="50" spans="3:23" ht="42" customHeight="1" x14ac:dyDescent="0.25">
      <c r="C50" s="43"/>
      <c r="D50" s="43"/>
      <c r="E50" s="43"/>
      <c r="F50" s="418"/>
      <c r="G50" s="418"/>
      <c r="H50" s="418"/>
      <c r="I50" s="391"/>
      <c r="J50" s="391"/>
      <c r="K50" s="391"/>
      <c r="L50" s="391"/>
      <c r="M50" s="391"/>
      <c r="N50" s="391"/>
      <c r="O50" s="391"/>
      <c r="P50" s="391"/>
      <c r="Q50" s="14"/>
      <c r="R50" s="41"/>
      <c r="S50" s="41"/>
    </row>
    <row r="51" spans="3:23" ht="33" customHeight="1" x14ac:dyDescent="0.25">
      <c r="C51" s="43"/>
      <c r="D51" s="43"/>
      <c r="E51" s="43"/>
      <c r="F51" s="391" t="s">
        <v>0</v>
      </c>
      <c r="G51" s="391"/>
      <c r="H51" s="391"/>
      <c r="I51" s="45"/>
      <c r="J51" s="45"/>
      <c r="K51" s="45"/>
      <c r="L51" s="45"/>
      <c r="M51" s="45"/>
      <c r="N51" s="45"/>
      <c r="O51" s="45"/>
      <c r="P51" s="45"/>
      <c r="Q51" s="14"/>
      <c r="R51" s="41"/>
      <c r="S51" s="41"/>
      <c r="T51" s="1"/>
      <c r="U51" s="1"/>
      <c r="V51" s="1"/>
      <c r="W51" s="1"/>
    </row>
    <row r="52" spans="3:23" ht="18" x14ac:dyDescent="0.25">
      <c r="C52" s="3"/>
      <c r="D52" s="41"/>
      <c r="E52" s="41"/>
      <c r="F52" s="391" t="s">
        <v>1</v>
      </c>
      <c r="G52" s="391"/>
      <c r="H52" s="391"/>
      <c r="I52" s="391" t="s">
        <v>239</v>
      </c>
      <c r="J52" s="391"/>
      <c r="K52" s="391"/>
      <c r="L52" s="391"/>
      <c r="M52" s="391"/>
      <c r="N52" s="391"/>
      <c r="O52" s="391"/>
      <c r="P52" s="391"/>
      <c r="Q52" s="41"/>
      <c r="R52" s="20"/>
      <c r="S52" s="41"/>
      <c r="T52" s="1"/>
      <c r="U52" s="1"/>
      <c r="V52" s="1"/>
      <c r="W52" s="1"/>
    </row>
    <row r="53" spans="3:23" ht="42.75" customHeight="1" x14ac:dyDescent="0.25">
      <c r="C53" s="4"/>
      <c r="D53" s="41"/>
      <c r="E53" s="41"/>
      <c r="F53" s="391"/>
      <c r="G53" s="391"/>
      <c r="H53" s="391"/>
      <c r="I53" s="46"/>
      <c r="J53" s="46"/>
      <c r="K53" s="46"/>
      <c r="L53" s="46"/>
      <c r="M53" s="46"/>
      <c r="N53" s="46"/>
      <c r="O53" s="46"/>
      <c r="P53" s="46"/>
      <c r="Q53" s="41"/>
      <c r="R53" s="41"/>
      <c r="S53" s="41"/>
      <c r="T53" s="1"/>
      <c r="U53" s="1"/>
      <c r="V53" s="1"/>
      <c r="W53" s="1"/>
    </row>
    <row r="54" spans="3:23" x14ac:dyDescent="0.25">
      <c r="C54" s="402" t="s">
        <v>9</v>
      </c>
      <c r="D54" s="402" t="s">
        <v>10</v>
      </c>
      <c r="E54" s="402" t="s">
        <v>11</v>
      </c>
      <c r="F54" s="404" t="s">
        <v>2</v>
      </c>
      <c r="G54" s="396" t="s">
        <v>38</v>
      </c>
      <c r="H54" s="396" t="s">
        <v>4</v>
      </c>
      <c r="I54" s="409" t="s">
        <v>12</v>
      </c>
      <c r="J54" s="47" t="s">
        <v>39</v>
      </c>
      <c r="K54" s="47"/>
      <c r="L54" s="48"/>
      <c r="M54" s="423" t="s">
        <v>6</v>
      </c>
      <c r="N54" s="424"/>
      <c r="O54" s="425"/>
      <c r="P54" s="396" t="s">
        <v>7</v>
      </c>
      <c r="Q54" s="404" t="s">
        <v>8</v>
      </c>
      <c r="R54" s="41"/>
      <c r="S54" s="41"/>
      <c r="T54" s="1"/>
      <c r="U54" s="1"/>
      <c r="V54" s="1"/>
      <c r="W54" s="1"/>
    </row>
    <row r="55" spans="3:23" x14ac:dyDescent="0.25">
      <c r="C55" s="421"/>
      <c r="D55" s="421"/>
      <c r="E55" s="421"/>
      <c r="F55" s="405"/>
      <c r="G55" s="397"/>
      <c r="H55" s="397"/>
      <c r="I55" s="422"/>
      <c r="J55" s="409" t="s">
        <v>13</v>
      </c>
      <c r="K55" s="409" t="s">
        <v>14</v>
      </c>
      <c r="L55" s="426" t="s">
        <v>15</v>
      </c>
      <c r="M55" s="409" t="s">
        <v>16</v>
      </c>
      <c r="N55" s="402" t="s">
        <v>17</v>
      </c>
      <c r="O55" s="402" t="s">
        <v>18</v>
      </c>
      <c r="P55" s="397"/>
      <c r="Q55" s="405"/>
      <c r="R55" s="41"/>
      <c r="S55" s="41"/>
      <c r="T55" s="1"/>
      <c r="U55" s="1"/>
      <c r="V55" s="1"/>
      <c r="W55" s="1"/>
    </row>
    <row r="56" spans="3:23" ht="20.25" customHeight="1" x14ac:dyDescent="0.25">
      <c r="C56" s="403"/>
      <c r="D56" s="403"/>
      <c r="E56" s="403"/>
      <c r="F56" s="406"/>
      <c r="G56" s="398"/>
      <c r="H56" s="398"/>
      <c r="I56" s="410"/>
      <c r="J56" s="410"/>
      <c r="K56" s="410"/>
      <c r="L56" s="427"/>
      <c r="M56" s="410"/>
      <c r="N56" s="403"/>
      <c r="O56" s="403"/>
      <c r="P56" s="398"/>
      <c r="Q56" s="406"/>
      <c r="R56" s="41"/>
      <c r="S56" s="41"/>
      <c r="T56" s="1"/>
      <c r="U56" s="1"/>
      <c r="V56" s="1"/>
      <c r="W56" s="1"/>
    </row>
    <row r="57" spans="3:23" ht="35.1" customHeight="1" x14ac:dyDescent="0.25">
      <c r="C57" s="11">
        <v>1000</v>
      </c>
      <c r="D57" s="9">
        <v>1100</v>
      </c>
      <c r="E57" s="9">
        <v>113</v>
      </c>
      <c r="F57" s="106" t="s">
        <v>127</v>
      </c>
      <c r="G57" s="10" t="s">
        <v>40</v>
      </c>
      <c r="H57" s="215"/>
      <c r="I57" s="11">
        <v>15</v>
      </c>
      <c r="J57" s="12">
        <v>5928.06</v>
      </c>
      <c r="K57" s="12"/>
      <c r="L57" s="12">
        <f>J57-K57</f>
        <v>5928.06</v>
      </c>
      <c r="M57" s="12"/>
      <c r="N57" s="12">
        <v>628.05999999999995</v>
      </c>
      <c r="O57" s="12">
        <v>628.05999999999995</v>
      </c>
      <c r="P57" s="12">
        <f>L57-O57</f>
        <v>5300</v>
      </c>
      <c r="Q57" s="49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42" t="s">
        <v>165</v>
      </c>
      <c r="G58" s="50" t="s">
        <v>187</v>
      </c>
      <c r="H58" s="125"/>
      <c r="I58" s="11">
        <v>15</v>
      </c>
      <c r="J58" s="12">
        <v>4357.84</v>
      </c>
      <c r="K58" s="12">
        <v>0</v>
      </c>
      <c r="L58" s="12">
        <f>J58-K58</f>
        <v>4357.84</v>
      </c>
      <c r="M58" s="12"/>
      <c r="N58" s="12">
        <v>357.84</v>
      </c>
      <c r="O58" s="12">
        <v>357.84</v>
      </c>
      <c r="P58" s="12">
        <f>L58-O58</f>
        <v>4000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9">
        <v>1000</v>
      </c>
      <c r="D59" s="9">
        <v>1100</v>
      </c>
      <c r="E59" s="9">
        <v>113</v>
      </c>
      <c r="F59" s="138" t="s">
        <v>41</v>
      </c>
      <c r="G59" s="10" t="s">
        <v>42</v>
      </c>
      <c r="H59" s="126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19"/>
      <c r="R59" s="20"/>
      <c r="S59" s="20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06" t="s">
        <v>128</v>
      </c>
      <c r="G60" s="51" t="s">
        <v>43</v>
      </c>
      <c r="H60" s="121"/>
      <c r="I60" s="11">
        <v>15</v>
      </c>
      <c r="J60" s="12">
        <v>5928.06</v>
      </c>
      <c r="K60" s="12"/>
      <c r="L60" s="12">
        <f t="shared" ref="L60" si="12">J60-K60</f>
        <v>5928.06</v>
      </c>
      <c r="M60" s="12"/>
      <c r="N60" s="12">
        <v>628.05999999999995</v>
      </c>
      <c r="O60" s="12">
        <v>628.05999999999995</v>
      </c>
      <c r="P60" s="12">
        <f>L60-O60</f>
        <v>5300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129</v>
      </c>
      <c r="G61" s="10" t="s">
        <v>23</v>
      </c>
      <c r="H61" s="202"/>
      <c r="I61" s="11">
        <v>15</v>
      </c>
      <c r="J61" s="12">
        <v>2379.1999999999998</v>
      </c>
      <c r="K61" s="12">
        <v>20.8</v>
      </c>
      <c r="L61" s="12">
        <f>J61+K61</f>
        <v>2400</v>
      </c>
      <c r="M61" s="12"/>
      <c r="N61" s="12">
        <v>0</v>
      </c>
      <c r="O61" s="13">
        <v>0</v>
      </c>
      <c r="P61" s="12">
        <f t="shared" ref="P61:P62" si="13">L61-O61</f>
        <v>2400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11">
        <v>1000</v>
      </c>
      <c r="D62" s="11">
        <v>1100</v>
      </c>
      <c r="E62" s="11">
        <v>113</v>
      </c>
      <c r="F62" s="106"/>
      <c r="G62" s="52" t="s">
        <v>42</v>
      </c>
      <c r="H62" s="121"/>
      <c r="I62" s="11"/>
      <c r="J62" s="12"/>
      <c r="K62" s="12"/>
      <c r="L62" s="12"/>
      <c r="M62" s="12"/>
      <c r="N62" s="12"/>
      <c r="O62" s="12"/>
      <c r="P62" s="12">
        <f t="shared" si="13"/>
        <v>0</v>
      </c>
      <c r="Q62" s="49"/>
      <c r="R62" s="41"/>
      <c r="S62" s="41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6"/>
      <c r="J63" s="26">
        <f>SUM(J57:J62)</f>
        <v>22951.000000000004</v>
      </c>
      <c r="K63" s="26">
        <f t="shared" ref="K63:P63" si="14">SUM(K57:K62)</f>
        <v>20.8</v>
      </c>
      <c r="L63" s="26">
        <f t="shared" si="14"/>
        <v>22971.800000000003</v>
      </c>
      <c r="M63" s="26">
        <f t="shared" si="14"/>
        <v>0</v>
      </c>
      <c r="N63" s="26">
        <f t="shared" si="14"/>
        <v>1971.7999999999997</v>
      </c>
      <c r="O63" s="26">
        <f t="shared" si="14"/>
        <v>1971.7999999999997</v>
      </c>
      <c r="P63" s="26">
        <f t="shared" si="14"/>
        <v>21000</v>
      </c>
      <c r="Q63" s="55"/>
      <c r="R63" s="41"/>
      <c r="S63" s="41"/>
      <c r="T63" s="1"/>
      <c r="U63" s="1"/>
      <c r="V63" s="1"/>
      <c r="W63" s="1"/>
    </row>
    <row r="64" spans="3:23" ht="35.1" customHeight="1" x14ac:dyDescent="0.25">
      <c r="C64" s="9">
        <v>1000</v>
      </c>
      <c r="D64" s="9">
        <v>1100</v>
      </c>
      <c r="E64" s="9">
        <v>113</v>
      </c>
      <c r="F64" s="138"/>
      <c r="G64" s="10"/>
      <c r="H64" s="126"/>
      <c r="I64" s="11"/>
      <c r="J64" s="12"/>
      <c r="K64" s="12"/>
      <c r="L64" s="12">
        <v>0</v>
      </c>
      <c r="M64" s="12"/>
      <c r="N64" s="12"/>
      <c r="O64" s="12">
        <v>0</v>
      </c>
      <c r="P64" s="12">
        <v>0</v>
      </c>
      <c r="Q64" s="10"/>
      <c r="R64" s="14"/>
      <c r="S64" s="15"/>
      <c r="T64" s="15"/>
      <c r="U64" s="15"/>
      <c r="V64" s="15"/>
      <c r="W64" s="15"/>
    </row>
    <row r="65" spans="3:23" s="109" customFormat="1" ht="35.1" customHeight="1" x14ac:dyDescent="0.25">
      <c r="C65" s="29">
        <v>1000</v>
      </c>
      <c r="D65" s="29">
        <v>1100</v>
      </c>
      <c r="E65" s="29">
        <v>113</v>
      </c>
      <c r="F65" s="106" t="s">
        <v>130</v>
      </c>
      <c r="G65" s="18" t="s">
        <v>45</v>
      </c>
      <c r="H65" s="138"/>
      <c r="I65" s="11">
        <v>15</v>
      </c>
      <c r="J65" s="114">
        <v>5562.4</v>
      </c>
      <c r="K65" s="114"/>
      <c r="L65" s="114">
        <f>J65-K65</f>
        <v>5562.4</v>
      </c>
      <c r="M65" s="114"/>
      <c r="N65" s="114">
        <v>562.4</v>
      </c>
      <c r="O65" s="114">
        <f>N65</f>
        <v>562.4</v>
      </c>
      <c r="P65" s="115">
        <f>L65-O65</f>
        <v>5000</v>
      </c>
      <c r="Q65" s="18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/>
      <c r="G66" s="18"/>
      <c r="H66" s="127"/>
      <c r="J66" s="13"/>
      <c r="K66" s="13"/>
      <c r="L66" s="13"/>
      <c r="M66" s="13"/>
      <c r="N66" s="13"/>
      <c r="O66" s="13"/>
      <c r="P66" s="115">
        <f t="shared" ref="P66:P68" si="15">L66-O66</f>
        <v>0</v>
      </c>
      <c r="Q66" s="22"/>
      <c r="R66" s="20"/>
      <c r="S66" s="41"/>
      <c r="T66" s="41"/>
      <c r="U66" s="41"/>
      <c r="V66" s="41"/>
      <c r="W66" s="41"/>
    </row>
    <row r="67" spans="3:23" ht="35.1" customHeight="1" x14ac:dyDescent="0.25">
      <c r="C67" s="9">
        <v>1000</v>
      </c>
      <c r="D67" s="9">
        <v>1100</v>
      </c>
      <c r="E67" s="9">
        <v>113</v>
      </c>
      <c r="F67" s="138" t="s">
        <v>218</v>
      </c>
      <c r="G67" s="10" t="s">
        <v>220</v>
      </c>
      <c r="H67" s="126"/>
      <c r="I67" s="11">
        <v>15</v>
      </c>
      <c r="J67" s="12">
        <v>3219.57</v>
      </c>
      <c r="K67" s="12"/>
      <c r="L67" s="12">
        <v>3219.57</v>
      </c>
      <c r="M67" s="12"/>
      <c r="N67" s="12">
        <v>103.78</v>
      </c>
      <c r="O67" s="12">
        <v>103.78</v>
      </c>
      <c r="P67" s="115">
        <f>L67-O67</f>
        <v>3115.79</v>
      </c>
      <c r="Q67" s="19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06" t="s">
        <v>131</v>
      </c>
      <c r="G68" s="10" t="s">
        <v>23</v>
      </c>
      <c r="H68" s="202"/>
      <c r="I68" s="11">
        <v>15</v>
      </c>
      <c r="J68" s="12">
        <v>2379.1999999999998</v>
      </c>
      <c r="K68" s="12">
        <v>20.8</v>
      </c>
      <c r="L68" s="12">
        <f>J68+K68</f>
        <v>2400</v>
      </c>
      <c r="M68" s="12"/>
      <c r="N68" s="12">
        <v>0</v>
      </c>
      <c r="O68" s="13">
        <v>0</v>
      </c>
      <c r="P68" s="12">
        <f t="shared" si="15"/>
        <v>2400</v>
      </c>
      <c r="Q68" s="19"/>
      <c r="R68" s="20"/>
      <c r="S68" s="20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38" t="s">
        <v>46</v>
      </c>
      <c r="G69" s="10" t="s">
        <v>47</v>
      </c>
      <c r="H69" s="126"/>
      <c r="I69" s="11">
        <v>15</v>
      </c>
      <c r="J69" s="12">
        <v>1975</v>
      </c>
      <c r="K69" s="12">
        <v>75</v>
      </c>
      <c r="L69" s="12">
        <f>J69+K69</f>
        <v>2050</v>
      </c>
      <c r="M69" s="12"/>
      <c r="N69" s="12"/>
      <c r="O69" s="12"/>
      <c r="P69" s="12">
        <f>L69</f>
        <v>2050</v>
      </c>
      <c r="Q69" s="19"/>
      <c r="R69" s="14"/>
      <c r="S69" s="15"/>
      <c r="T69" s="15"/>
      <c r="U69" s="15"/>
      <c r="V69" s="15"/>
      <c r="W69" s="15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56"/>
      <c r="J70" s="27">
        <f>SUM(J64:J69)</f>
        <v>13136.169999999998</v>
      </c>
      <c r="K70" s="27">
        <f t="shared" ref="K70:N70" si="16">SUM(K64:K69)</f>
        <v>95.8</v>
      </c>
      <c r="L70" s="27">
        <f t="shared" si="16"/>
        <v>13231.97</v>
      </c>
      <c r="M70" s="27">
        <f t="shared" si="16"/>
        <v>0</v>
      </c>
      <c r="N70" s="27">
        <f t="shared" si="16"/>
        <v>666.18</v>
      </c>
      <c r="O70" s="27">
        <f>SUM(O64:O69)</f>
        <v>666.18</v>
      </c>
      <c r="P70" s="27">
        <f>SUM(P64:P69)</f>
        <v>12565.79</v>
      </c>
      <c r="Q70" s="57"/>
      <c r="R70" s="20"/>
      <c r="S70" s="41"/>
      <c r="T70" s="41"/>
      <c r="U70" s="41"/>
      <c r="V70" s="41"/>
      <c r="W70" s="41"/>
    </row>
    <row r="71" spans="3:23" ht="35.1" customHeight="1" x14ac:dyDescent="0.25">
      <c r="C71" s="9">
        <v>1000</v>
      </c>
      <c r="D71" s="9">
        <v>1100</v>
      </c>
      <c r="E71" s="9">
        <v>113</v>
      </c>
      <c r="F71" s="106" t="s">
        <v>132</v>
      </c>
      <c r="G71" s="50" t="s">
        <v>49</v>
      </c>
      <c r="H71" s="138"/>
      <c r="I71" s="11">
        <v>15</v>
      </c>
      <c r="J71" s="12">
        <v>9541</v>
      </c>
      <c r="K71" s="12">
        <v>0</v>
      </c>
      <c r="L71" s="12">
        <v>9541</v>
      </c>
      <c r="M71" s="12"/>
      <c r="N71" s="12">
        <v>1400</v>
      </c>
      <c r="O71" s="12">
        <v>1400</v>
      </c>
      <c r="P71" s="12">
        <f>L71-O71</f>
        <v>8141</v>
      </c>
      <c r="Q71" s="19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38"/>
      <c r="G72" s="136" t="s">
        <v>162</v>
      </c>
      <c r="H72" s="126"/>
      <c r="I72" s="11"/>
      <c r="J72" s="12"/>
      <c r="K72" s="12"/>
      <c r="L72" s="12"/>
      <c r="M72" s="12"/>
      <c r="N72" s="12"/>
      <c r="O72" s="12"/>
      <c r="P72" s="12"/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06"/>
      <c r="G73" s="10"/>
      <c r="H73" s="119"/>
      <c r="I73" s="11"/>
      <c r="J73" s="12"/>
      <c r="K73" s="12">
        <v>0</v>
      </c>
      <c r="L73" s="12">
        <f>J73-K73</f>
        <v>0</v>
      </c>
      <c r="M73" s="12"/>
      <c r="N73" s="12"/>
      <c r="O73" s="12"/>
      <c r="P73" s="12">
        <f>L73-O73</f>
        <v>0</v>
      </c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38" t="s">
        <v>193</v>
      </c>
      <c r="G74" s="10" t="s">
        <v>50</v>
      </c>
      <c r="H74" s="126"/>
      <c r="I74" s="11">
        <v>15</v>
      </c>
      <c r="J74" s="13">
        <v>4953.2</v>
      </c>
      <c r="K74" s="13"/>
      <c r="L74" s="12">
        <f t="shared" ref="L74" si="17">J74+K74</f>
        <v>4953.2</v>
      </c>
      <c r="M74" s="13"/>
      <c r="N74" s="13">
        <v>453.2</v>
      </c>
      <c r="O74" s="30">
        <f>N74</f>
        <v>453.2</v>
      </c>
      <c r="P74" s="12">
        <f>L74-O74</f>
        <v>4500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185</v>
      </c>
      <c r="G75" s="10" t="s">
        <v>181</v>
      </c>
      <c r="H75" s="126"/>
      <c r="I75" s="11">
        <v>15</v>
      </c>
      <c r="J75" s="12">
        <v>4298.5</v>
      </c>
      <c r="K75" s="12">
        <v>0</v>
      </c>
      <c r="L75" s="12">
        <f>J75-K75</f>
        <v>4298.5</v>
      </c>
      <c r="M75" s="12"/>
      <c r="N75" s="163">
        <v>348.5</v>
      </c>
      <c r="O75" s="12">
        <v>348.5</v>
      </c>
      <c r="P75" s="163">
        <f>L75-O75</f>
        <v>3950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06" t="s">
        <v>133</v>
      </c>
      <c r="G76" s="50" t="s">
        <v>51</v>
      </c>
      <c r="H76" s="138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2">
        <v>348.5</v>
      </c>
      <c r="O76" s="12">
        <v>348.5</v>
      </c>
      <c r="P76" s="12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56"/>
      <c r="J77" s="27">
        <f>SUM(J71:J76)</f>
        <v>23091.200000000001</v>
      </c>
      <c r="K77" s="27">
        <f t="shared" ref="K77:P77" si="18">SUM(K71:K76)</f>
        <v>0</v>
      </c>
      <c r="L77" s="27">
        <f t="shared" si="18"/>
        <v>23091.200000000001</v>
      </c>
      <c r="M77" s="27">
        <f t="shared" si="18"/>
        <v>0</v>
      </c>
      <c r="N77" s="27">
        <f t="shared" si="18"/>
        <v>2550.1999999999998</v>
      </c>
      <c r="O77" s="27">
        <f t="shared" si="18"/>
        <v>2550.1999999999998</v>
      </c>
      <c r="P77" s="27">
        <f t="shared" si="18"/>
        <v>20541</v>
      </c>
      <c r="Q77" s="28"/>
      <c r="R77" s="20"/>
      <c r="S77" s="41"/>
      <c r="T77" s="41"/>
      <c r="U77" s="41"/>
      <c r="V77" s="41"/>
      <c r="W77" s="41"/>
    </row>
    <row r="78" spans="3:23" ht="27" customHeight="1" x14ac:dyDescent="0.25">
      <c r="C78" s="43"/>
      <c r="D78" s="43"/>
      <c r="E78" s="43"/>
      <c r="F78" s="44"/>
      <c r="G78" s="15"/>
      <c r="H78" s="100"/>
      <c r="I78" s="45"/>
      <c r="J78" s="45"/>
      <c r="K78" s="45"/>
      <c r="L78" s="45"/>
      <c r="M78" s="45"/>
      <c r="N78" s="45"/>
      <c r="O78" s="45"/>
      <c r="P78" s="45"/>
      <c r="Q78" s="14"/>
      <c r="R78" s="41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391"/>
      <c r="G80" s="391"/>
      <c r="H80" s="391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 t="s">
        <v>0</v>
      </c>
      <c r="G81" s="391"/>
      <c r="H81" s="391"/>
      <c r="I81" s="45"/>
      <c r="J81" s="45"/>
      <c r="K81" s="45"/>
      <c r="L81" s="45"/>
      <c r="M81" s="45"/>
      <c r="N81" s="45"/>
      <c r="O81" s="45"/>
      <c r="P81" s="45"/>
      <c r="Q81" s="14"/>
      <c r="R81" s="41"/>
      <c r="S81" s="41"/>
      <c r="T81" s="41"/>
      <c r="U81" s="41"/>
      <c r="V81" s="41"/>
      <c r="W81" s="41"/>
    </row>
    <row r="82" spans="2:23" ht="18" x14ac:dyDescent="0.25">
      <c r="C82" s="3"/>
      <c r="D82" s="41"/>
      <c r="E82" s="41"/>
      <c r="F82" s="391" t="s">
        <v>1</v>
      </c>
      <c r="G82" s="391"/>
      <c r="H82" s="391"/>
      <c r="I82" s="391" t="s">
        <v>239</v>
      </c>
      <c r="J82" s="391"/>
      <c r="K82" s="391"/>
      <c r="L82" s="391"/>
      <c r="M82" s="391"/>
      <c r="N82" s="391"/>
      <c r="O82" s="391"/>
      <c r="P82" s="391"/>
      <c r="Q82" s="41"/>
      <c r="R82" s="41"/>
      <c r="S82" s="20"/>
    </row>
    <row r="83" spans="2:23" ht="18" x14ac:dyDescent="0.25">
      <c r="C83" s="4"/>
      <c r="D83" s="41"/>
      <c r="E83" s="41"/>
      <c r="F83" s="413"/>
      <c r="G83" s="413"/>
      <c r="H83" s="413"/>
      <c r="I83" s="46"/>
      <c r="J83" s="46"/>
      <c r="K83" s="46"/>
      <c r="L83" s="46"/>
      <c r="M83" s="46"/>
      <c r="N83" s="46"/>
      <c r="O83" s="46"/>
      <c r="P83" s="46"/>
      <c r="Q83" s="41"/>
      <c r="R83" s="41"/>
      <c r="S83" s="20"/>
    </row>
    <row r="84" spans="2:23" x14ac:dyDescent="0.25">
      <c r="C84" s="402" t="s">
        <v>9</v>
      </c>
      <c r="D84" s="402" t="s">
        <v>10</v>
      </c>
      <c r="E84" s="402" t="s">
        <v>11</v>
      </c>
      <c r="F84" s="404" t="s">
        <v>2</v>
      </c>
      <c r="G84" s="404" t="s">
        <v>38</v>
      </c>
      <c r="H84" s="404" t="s">
        <v>4</v>
      </c>
      <c r="I84" s="409" t="s">
        <v>12</v>
      </c>
      <c r="J84" s="47" t="s">
        <v>56</v>
      </c>
      <c r="K84" s="48"/>
      <c r="L84" s="48"/>
      <c r="M84" s="423" t="s">
        <v>6</v>
      </c>
      <c r="N84" s="424"/>
      <c r="O84" s="425"/>
      <c r="P84" s="396" t="s">
        <v>7</v>
      </c>
      <c r="Q84" s="396" t="s">
        <v>8</v>
      </c>
      <c r="R84" s="41"/>
      <c r="S84" s="20"/>
    </row>
    <row r="85" spans="2:23" x14ac:dyDescent="0.25">
      <c r="C85" s="421"/>
      <c r="D85" s="421"/>
      <c r="E85" s="421"/>
      <c r="F85" s="405"/>
      <c r="G85" s="405"/>
      <c r="H85" s="405"/>
      <c r="I85" s="422"/>
      <c r="J85" s="409" t="s">
        <v>13</v>
      </c>
      <c r="K85" s="409" t="s">
        <v>14</v>
      </c>
      <c r="L85" s="428" t="s">
        <v>15</v>
      </c>
      <c r="M85" s="409" t="s">
        <v>16</v>
      </c>
      <c r="N85" s="402" t="s">
        <v>17</v>
      </c>
      <c r="O85" s="402" t="s">
        <v>18</v>
      </c>
      <c r="P85" s="397"/>
      <c r="Q85" s="397"/>
      <c r="R85" s="41"/>
      <c r="S85" s="20"/>
    </row>
    <row r="86" spans="2:23" ht="22.5" customHeight="1" x14ac:dyDescent="0.25">
      <c r="C86" s="403"/>
      <c r="D86" s="403"/>
      <c r="E86" s="403"/>
      <c r="F86" s="406"/>
      <c r="G86" s="406"/>
      <c r="H86" s="406"/>
      <c r="I86" s="410"/>
      <c r="J86" s="410"/>
      <c r="K86" s="410"/>
      <c r="L86" s="429"/>
      <c r="M86" s="410"/>
      <c r="N86" s="403"/>
      <c r="O86" s="403"/>
      <c r="P86" s="398"/>
      <c r="Q86" s="398"/>
      <c r="R86" s="41"/>
      <c r="S86" s="20"/>
    </row>
    <row r="87" spans="2:23" ht="35.1" customHeight="1" x14ac:dyDescent="0.25">
      <c r="C87" s="9">
        <v>1000</v>
      </c>
      <c r="D87" s="9">
        <v>1100</v>
      </c>
      <c r="E87" s="9">
        <v>113</v>
      </c>
      <c r="F87" s="138" t="s">
        <v>63</v>
      </c>
      <c r="G87" s="10" t="s">
        <v>64</v>
      </c>
      <c r="H87" s="126"/>
      <c r="I87" s="11">
        <v>15</v>
      </c>
      <c r="J87" s="12">
        <v>2730.31</v>
      </c>
      <c r="K87" s="12">
        <v>0</v>
      </c>
      <c r="L87" s="12">
        <f>J87+K87</f>
        <v>2730.31</v>
      </c>
      <c r="M87" s="12"/>
      <c r="N87" s="12">
        <v>30.31</v>
      </c>
      <c r="O87" s="12">
        <v>30.31</v>
      </c>
      <c r="P87" s="12">
        <f>L87-O87</f>
        <v>2700</v>
      </c>
      <c r="Q87" s="10"/>
      <c r="R87" s="41"/>
      <c r="S87" s="20"/>
    </row>
    <row r="88" spans="2:23" ht="35.1" customHeight="1" x14ac:dyDescent="0.25">
      <c r="C88" s="62"/>
      <c r="D88" s="62"/>
      <c r="E88" s="62"/>
      <c r="F88" s="24" t="s">
        <v>65</v>
      </c>
      <c r="G88" s="25"/>
      <c r="H88" s="61"/>
      <c r="I88" s="58"/>
      <c r="J88" s="27">
        <f>J87</f>
        <v>2730.31</v>
      </c>
      <c r="K88" s="27">
        <f t="shared" ref="K88:P88" si="19">K87</f>
        <v>0</v>
      </c>
      <c r="L88" s="27">
        <f t="shared" si="19"/>
        <v>2730.31</v>
      </c>
      <c r="M88" s="27">
        <f t="shared" si="19"/>
        <v>0</v>
      </c>
      <c r="N88" s="27">
        <f t="shared" si="19"/>
        <v>30.31</v>
      </c>
      <c r="O88" s="27">
        <f t="shared" si="19"/>
        <v>30.31</v>
      </c>
      <c r="P88" s="27">
        <f t="shared" si="19"/>
        <v>2700</v>
      </c>
      <c r="Q88" s="33"/>
      <c r="R88" s="41"/>
      <c r="S88" s="20"/>
    </row>
    <row r="89" spans="2:23" ht="35.1" customHeight="1" x14ac:dyDescent="0.25">
      <c r="C89" s="9">
        <v>1000</v>
      </c>
      <c r="D89" s="9">
        <v>1100</v>
      </c>
      <c r="E89" s="9">
        <v>113</v>
      </c>
      <c r="F89" s="137" t="s">
        <v>203</v>
      </c>
      <c r="G89" s="10" t="s">
        <v>66</v>
      </c>
      <c r="H89" s="202"/>
      <c r="I89" s="11">
        <v>0</v>
      </c>
      <c r="J89" s="12">
        <v>0</v>
      </c>
      <c r="K89" s="12">
        <v>0</v>
      </c>
      <c r="L89" s="12">
        <v>0</v>
      </c>
      <c r="M89" s="12"/>
      <c r="N89" s="12"/>
      <c r="O89" s="12"/>
      <c r="P89" s="12">
        <v>0</v>
      </c>
      <c r="Q89" s="19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8" t="s">
        <v>204</v>
      </c>
      <c r="G90" s="10" t="s">
        <v>67</v>
      </c>
      <c r="H90" s="126"/>
      <c r="I90" s="11">
        <v>15</v>
      </c>
      <c r="J90" s="114">
        <v>5562.4</v>
      </c>
      <c r="K90" s="114"/>
      <c r="L90" s="114">
        <f>J90-K90</f>
        <v>5562.4</v>
      </c>
      <c r="M90" s="114"/>
      <c r="N90" s="114">
        <v>562.4</v>
      </c>
      <c r="O90" s="114">
        <f>N90</f>
        <v>562.4</v>
      </c>
      <c r="P90" s="115">
        <f>L90-O90</f>
        <v>5000</v>
      </c>
      <c r="Q90" s="19"/>
      <c r="R90" s="41"/>
      <c r="S90" s="20"/>
    </row>
    <row r="91" spans="2:23" ht="35.1" customHeight="1" x14ac:dyDescent="0.25">
      <c r="B91" s="109"/>
      <c r="C91" s="9">
        <v>1000</v>
      </c>
      <c r="D91" s="9">
        <v>1100</v>
      </c>
      <c r="E91" s="9">
        <v>113</v>
      </c>
      <c r="F91" s="138" t="s">
        <v>167</v>
      </c>
      <c r="G91" s="10" t="s">
        <v>47</v>
      </c>
      <c r="H91" s="126"/>
      <c r="I91" s="11">
        <v>15</v>
      </c>
      <c r="J91" s="12">
        <v>2392.4299999999998</v>
      </c>
      <c r="K91" s="12">
        <f>19.95+0.62</f>
        <v>20.57</v>
      </c>
      <c r="L91" s="12">
        <f>J91+K91</f>
        <v>2413</v>
      </c>
      <c r="M91" s="12"/>
      <c r="N91" s="12"/>
      <c r="O91" s="12"/>
      <c r="P91" s="12">
        <f>L91-O91</f>
        <v>2413</v>
      </c>
      <c r="Q91" s="19"/>
      <c r="R91" s="41"/>
      <c r="S91" s="20"/>
    </row>
    <row r="92" spans="2:23" ht="35.1" customHeight="1" x14ac:dyDescent="0.25">
      <c r="C92" s="23"/>
      <c r="D92" s="23"/>
      <c r="E92" s="23"/>
      <c r="F92" s="25" t="s">
        <v>68</v>
      </c>
      <c r="G92" s="33"/>
      <c r="H92" s="120"/>
      <c r="I92" s="63"/>
      <c r="J92" s="27">
        <f>SUM(J89:J91)</f>
        <v>7954.83</v>
      </c>
      <c r="K92" s="27">
        <f t="shared" ref="K92:O92" si="20">SUM(K89:K91)</f>
        <v>20.57</v>
      </c>
      <c r="L92" s="27">
        <f t="shared" si="20"/>
        <v>7975.4</v>
      </c>
      <c r="M92" s="27">
        <f t="shared" si="20"/>
        <v>0</v>
      </c>
      <c r="N92" s="27">
        <f t="shared" si="20"/>
        <v>562.4</v>
      </c>
      <c r="O92" s="27">
        <f t="shared" si="20"/>
        <v>562.4</v>
      </c>
      <c r="P92" s="27">
        <f>SUM(P89:P91)</f>
        <v>7413</v>
      </c>
      <c r="Q92" s="35"/>
      <c r="R92" s="41"/>
      <c r="S92" s="20"/>
    </row>
    <row r="93" spans="2:23" ht="35.1" customHeight="1" x14ac:dyDescent="0.25">
      <c r="C93" s="9">
        <v>1000</v>
      </c>
      <c r="D93" s="9">
        <v>1100</v>
      </c>
      <c r="E93" s="9">
        <v>113</v>
      </c>
      <c r="F93" s="137"/>
      <c r="G93" s="10" t="s">
        <v>69</v>
      </c>
      <c r="H93" s="139"/>
      <c r="I93" s="11"/>
      <c r="J93" s="12">
        <v>0</v>
      </c>
      <c r="K93" s="12"/>
      <c r="L93" s="12">
        <v>0</v>
      </c>
      <c r="M93" s="12"/>
      <c r="N93" s="12">
        <v>0</v>
      </c>
      <c r="O93" s="12">
        <f>N93</f>
        <v>0</v>
      </c>
      <c r="P93" s="12">
        <f>L93-O93</f>
        <v>0</v>
      </c>
      <c r="Q93" s="22"/>
      <c r="R93" s="41"/>
      <c r="S93" s="20"/>
    </row>
    <row r="94" spans="2:23" s="109" customFormat="1" ht="35.1" customHeight="1" x14ac:dyDescent="0.25">
      <c r="C94" s="29">
        <v>1000</v>
      </c>
      <c r="D94" s="29">
        <v>1100</v>
      </c>
      <c r="E94" s="29">
        <v>113</v>
      </c>
      <c r="F94" s="137" t="s">
        <v>172</v>
      </c>
      <c r="G94" s="18" t="s">
        <v>42</v>
      </c>
      <c r="H94" s="216"/>
      <c r="I94" s="11">
        <v>15</v>
      </c>
      <c r="J94" s="21">
        <v>3791.07</v>
      </c>
      <c r="K94" s="21">
        <v>0</v>
      </c>
      <c r="L94" s="21">
        <v>3791.07</v>
      </c>
      <c r="M94" s="21"/>
      <c r="N94" s="21">
        <v>291.07</v>
      </c>
      <c r="O94" s="21">
        <v>291.07</v>
      </c>
      <c r="P94" s="13">
        <f>L94-O94</f>
        <v>3500</v>
      </c>
      <c r="Q94" s="22"/>
      <c r="R94" s="41"/>
      <c r="S94" s="20"/>
    </row>
    <row r="95" spans="2:23" ht="35.1" customHeight="1" x14ac:dyDescent="0.25">
      <c r="C95" s="9">
        <v>1000</v>
      </c>
      <c r="D95" s="9">
        <v>1100</v>
      </c>
      <c r="E95" s="9">
        <v>113</v>
      </c>
      <c r="F95" s="106" t="s">
        <v>140</v>
      </c>
      <c r="G95" s="10" t="s">
        <v>69</v>
      </c>
      <c r="H95" s="217"/>
      <c r="I95" s="11">
        <v>15</v>
      </c>
      <c r="J95" s="12">
        <v>3426.28</v>
      </c>
      <c r="K95" s="12"/>
      <c r="L95" s="12">
        <f>J95+K95</f>
        <v>3426.28</v>
      </c>
      <c r="M95" s="12"/>
      <c r="N95" s="12">
        <v>126.28</v>
      </c>
      <c r="O95" s="12">
        <f t="shared" ref="O95:O97" si="21">N95</f>
        <v>126.28</v>
      </c>
      <c r="P95" s="12">
        <f t="shared" ref="P95:P97" si="22">L95-O95</f>
        <v>3300</v>
      </c>
      <c r="Q95" s="22"/>
      <c r="R95" s="41"/>
      <c r="S95" s="20"/>
    </row>
    <row r="96" spans="2:23" ht="33.75" customHeight="1" x14ac:dyDescent="0.25">
      <c r="C96" s="9">
        <v>1000</v>
      </c>
      <c r="D96" s="9">
        <v>1100</v>
      </c>
      <c r="E96" s="9">
        <v>113</v>
      </c>
      <c r="F96" s="138" t="s">
        <v>214</v>
      </c>
      <c r="G96" s="10" t="s">
        <v>69</v>
      </c>
      <c r="H96" s="121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si="21"/>
        <v>126.28</v>
      </c>
      <c r="P96" s="12">
        <f t="shared" si="22"/>
        <v>3300</v>
      </c>
      <c r="Q96" s="22"/>
      <c r="R96" s="41"/>
      <c r="S96" s="20"/>
    </row>
    <row r="97" spans="1:19" s="109" customFormat="1" ht="33.75" customHeight="1" x14ac:dyDescent="0.25">
      <c r="C97" s="29">
        <v>1000</v>
      </c>
      <c r="D97" s="29">
        <v>1100</v>
      </c>
      <c r="E97" s="29">
        <v>113</v>
      </c>
      <c r="F97" s="137" t="s">
        <v>231</v>
      </c>
      <c r="G97" s="10" t="s">
        <v>69</v>
      </c>
      <c r="H97" s="140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ht="33.75" customHeight="1" x14ac:dyDescent="0.25">
      <c r="C98" s="9">
        <v>1000</v>
      </c>
      <c r="D98" s="9">
        <v>1100</v>
      </c>
      <c r="E98" s="9">
        <v>113</v>
      </c>
      <c r="F98" s="138"/>
      <c r="G98" s="10"/>
      <c r="H98" s="126"/>
      <c r="I98" s="11"/>
      <c r="J98" s="12"/>
      <c r="K98" s="12"/>
      <c r="L98" s="12"/>
      <c r="M98" s="12"/>
      <c r="N98" s="12"/>
      <c r="O98" s="12"/>
      <c r="P98" s="12"/>
      <c r="Q98" s="260"/>
      <c r="R98" s="41"/>
      <c r="S98" s="41"/>
    </row>
    <row r="99" spans="1:19" ht="33.75" customHeight="1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71"/>
      <c r="J99" s="72">
        <f>SUM(J93:J98)</f>
        <v>14069.910000000002</v>
      </c>
      <c r="K99" s="72">
        <f t="shared" ref="K99:M99" si="23">SUM(K93:K98)</f>
        <v>0</v>
      </c>
      <c r="L99" s="72">
        <f>SUM(L93:L98)</f>
        <v>14069.910000000002</v>
      </c>
      <c r="M99" s="72">
        <f t="shared" si="23"/>
        <v>0</v>
      </c>
      <c r="N99" s="72">
        <f>SUM(N93:N98)</f>
        <v>669.91</v>
      </c>
      <c r="O99" s="72">
        <f>SUM(O93:O98)</f>
        <v>669.91</v>
      </c>
      <c r="P99" s="72">
        <f>SUM(P93:P98)</f>
        <v>13400</v>
      </c>
      <c r="Q99" s="24"/>
      <c r="R99" s="41"/>
      <c r="S99" s="41"/>
    </row>
    <row r="100" spans="1:19" x14ac:dyDescent="0.25">
      <c r="C100" s="43"/>
      <c r="D100" s="43"/>
      <c r="E100" s="43"/>
      <c r="F100" s="43"/>
      <c r="G100" s="141"/>
      <c r="H100" s="264"/>
      <c r="I100" s="142"/>
      <c r="J100" s="143"/>
      <c r="K100" s="143"/>
      <c r="L100" s="143"/>
      <c r="M100" s="143"/>
      <c r="N100" s="143"/>
      <c r="O100" s="143"/>
      <c r="P100" s="143"/>
      <c r="Q100" s="44"/>
      <c r="R100" s="41"/>
      <c r="S100" s="41"/>
    </row>
    <row r="101" spans="1:19" ht="18" x14ac:dyDescent="0.25">
      <c r="C101" s="43"/>
      <c r="D101" s="43"/>
      <c r="E101" s="43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14"/>
      <c r="R101" s="41"/>
      <c r="S101" s="20"/>
    </row>
    <row r="102" spans="1:19" ht="18" x14ac:dyDescent="0.25">
      <c r="C102" s="43"/>
      <c r="D102" s="43"/>
      <c r="E102" s="43"/>
      <c r="F102" s="391" t="s">
        <v>0</v>
      </c>
      <c r="G102" s="391"/>
      <c r="H102" s="391"/>
      <c r="I102" s="45"/>
      <c r="J102" s="45"/>
      <c r="K102" s="45"/>
      <c r="L102" s="45"/>
      <c r="M102" s="45"/>
      <c r="N102" s="45"/>
      <c r="O102" s="45"/>
      <c r="P102" s="45"/>
      <c r="Q102" s="14"/>
      <c r="R102" s="41"/>
      <c r="S102" s="20"/>
    </row>
    <row r="103" spans="1:19" ht="18" x14ac:dyDescent="0.25">
      <c r="C103" s="3"/>
      <c r="D103" s="41"/>
      <c r="E103" s="41"/>
      <c r="F103" s="391" t="s">
        <v>1</v>
      </c>
      <c r="G103" s="391"/>
      <c r="H103" s="391"/>
      <c r="I103" s="391" t="s">
        <v>239</v>
      </c>
      <c r="J103" s="391"/>
      <c r="K103" s="391"/>
      <c r="L103" s="391"/>
      <c r="M103" s="391"/>
      <c r="N103" s="391"/>
      <c r="O103" s="391"/>
      <c r="P103" s="391"/>
      <c r="Q103" s="41"/>
      <c r="R103" s="41"/>
      <c r="S103" s="20"/>
    </row>
    <row r="104" spans="1:19" ht="18" x14ac:dyDescent="0.25">
      <c r="C104" s="4"/>
      <c r="D104" s="41"/>
      <c r="E104" s="41"/>
      <c r="F104" s="413"/>
      <c r="G104" s="413"/>
      <c r="H104" s="413"/>
      <c r="I104" s="46"/>
      <c r="J104" s="46"/>
      <c r="K104" s="46"/>
      <c r="L104" s="46"/>
      <c r="M104" s="46"/>
      <c r="N104" s="46"/>
      <c r="O104" s="46"/>
      <c r="P104" s="46"/>
      <c r="Q104" s="41"/>
      <c r="R104" s="41"/>
      <c r="S104" s="20"/>
    </row>
    <row r="105" spans="1:19" ht="24.75" customHeight="1" x14ac:dyDescent="0.25">
      <c r="C105" s="402" t="s">
        <v>9</v>
      </c>
      <c r="D105" s="402" t="s">
        <v>10</v>
      </c>
      <c r="E105" s="402" t="s">
        <v>11</v>
      </c>
      <c r="F105" s="404" t="s">
        <v>2</v>
      </c>
      <c r="G105" s="404" t="s">
        <v>38</v>
      </c>
      <c r="H105" s="404" t="s">
        <v>4</v>
      </c>
      <c r="I105" s="409" t="s">
        <v>12</v>
      </c>
      <c r="J105" s="47" t="s">
        <v>56</v>
      </c>
      <c r="K105" s="48"/>
      <c r="L105" s="48"/>
      <c r="M105" s="423" t="s">
        <v>6</v>
      </c>
      <c r="N105" s="424"/>
      <c r="O105" s="425"/>
      <c r="P105" s="396" t="s">
        <v>7</v>
      </c>
      <c r="Q105" s="396" t="s">
        <v>8</v>
      </c>
      <c r="R105" s="41"/>
      <c r="S105" s="20"/>
    </row>
    <row r="106" spans="1:19" x14ac:dyDescent="0.25">
      <c r="C106" s="421"/>
      <c r="D106" s="421"/>
      <c r="E106" s="421"/>
      <c r="F106" s="405"/>
      <c r="G106" s="405"/>
      <c r="H106" s="405"/>
      <c r="I106" s="422"/>
      <c r="J106" s="409" t="s">
        <v>13</v>
      </c>
      <c r="K106" s="409" t="s">
        <v>14</v>
      </c>
      <c r="L106" s="428" t="s">
        <v>15</v>
      </c>
      <c r="M106" s="409" t="s">
        <v>16</v>
      </c>
      <c r="N106" s="402" t="s">
        <v>17</v>
      </c>
      <c r="O106" s="402" t="s">
        <v>18</v>
      </c>
      <c r="P106" s="397"/>
      <c r="Q106" s="397"/>
      <c r="R106" s="41"/>
      <c r="S106" s="20"/>
    </row>
    <row r="107" spans="1:19" x14ac:dyDescent="0.25">
      <c r="C107" s="403"/>
      <c r="D107" s="403"/>
      <c r="E107" s="403"/>
      <c r="F107" s="406"/>
      <c r="G107" s="406"/>
      <c r="H107" s="406"/>
      <c r="I107" s="410"/>
      <c r="J107" s="410"/>
      <c r="K107" s="410"/>
      <c r="L107" s="429"/>
      <c r="M107" s="410"/>
      <c r="N107" s="403"/>
      <c r="O107" s="403"/>
      <c r="P107" s="398"/>
      <c r="Q107" s="398"/>
      <c r="R107" s="41"/>
      <c r="S107" s="20"/>
    </row>
    <row r="108" spans="1:19" ht="26.25" customHeight="1" x14ac:dyDescent="0.25">
      <c r="C108" s="9">
        <v>1000</v>
      </c>
      <c r="D108" s="9">
        <v>1100</v>
      </c>
      <c r="E108" s="9">
        <v>113</v>
      </c>
      <c r="F108" s="137" t="s">
        <v>141</v>
      </c>
      <c r="G108" s="73" t="s">
        <v>71</v>
      </c>
      <c r="H108" s="119"/>
      <c r="I108" s="11">
        <v>15</v>
      </c>
      <c r="J108" s="21">
        <v>4596</v>
      </c>
      <c r="K108" s="21">
        <v>0</v>
      </c>
      <c r="L108" s="21">
        <f>J108-K108</f>
        <v>4596</v>
      </c>
      <c r="M108" s="21"/>
      <c r="N108" s="21">
        <v>396</v>
      </c>
      <c r="O108" s="21">
        <f>N108</f>
        <v>396</v>
      </c>
      <c r="P108" s="13">
        <f>L108-O108</f>
        <v>4200</v>
      </c>
      <c r="Q108" s="260"/>
      <c r="R108" s="41"/>
      <c r="S108" s="41"/>
    </row>
    <row r="109" spans="1:19" ht="26.25" customHeight="1" x14ac:dyDescent="0.25">
      <c r="C109" s="9">
        <v>1000</v>
      </c>
      <c r="D109" s="9">
        <v>1100</v>
      </c>
      <c r="E109" s="9">
        <v>113</v>
      </c>
      <c r="F109" s="138"/>
      <c r="G109" s="39" t="s">
        <v>72</v>
      </c>
      <c r="H109" s="126"/>
      <c r="I109" s="11"/>
      <c r="J109" s="12"/>
      <c r="K109" s="12"/>
      <c r="L109" s="12"/>
      <c r="M109" s="12"/>
      <c r="N109" s="12"/>
      <c r="O109" s="12">
        <v>0</v>
      </c>
      <c r="P109" s="13">
        <v>0</v>
      </c>
      <c r="Q109" s="260"/>
      <c r="R109" s="41"/>
      <c r="S109" s="41"/>
    </row>
    <row r="110" spans="1:19" ht="26.25" customHeight="1" x14ac:dyDescent="0.25">
      <c r="C110" s="9">
        <v>1000</v>
      </c>
      <c r="D110" s="9">
        <v>1100</v>
      </c>
      <c r="E110" s="9">
        <v>113</v>
      </c>
      <c r="F110" s="138" t="s">
        <v>232</v>
      </c>
      <c r="G110" s="39" t="s">
        <v>75</v>
      </c>
      <c r="H110" s="126"/>
      <c r="I110" s="11">
        <v>15</v>
      </c>
      <c r="J110" s="12">
        <v>3426.28</v>
      </c>
      <c r="K110" s="12"/>
      <c r="L110" s="12">
        <f t="shared" ref="L110" si="24">J110+K110</f>
        <v>3426.28</v>
      </c>
      <c r="M110" s="12"/>
      <c r="N110" s="12">
        <v>126.28</v>
      </c>
      <c r="O110" s="12">
        <v>126.28</v>
      </c>
      <c r="P110" s="13">
        <f>L110-O110</f>
        <v>3300</v>
      </c>
      <c r="Q110" s="260"/>
      <c r="R110" s="41"/>
      <c r="S110" s="41"/>
    </row>
    <row r="111" spans="1:19" ht="26.25" customHeight="1" x14ac:dyDescent="0.25">
      <c r="C111" s="9">
        <v>1000</v>
      </c>
      <c r="D111" s="9">
        <v>1100</v>
      </c>
      <c r="E111" s="9">
        <v>113</v>
      </c>
      <c r="F111" s="137" t="s">
        <v>142</v>
      </c>
      <c r="G111" s="39" t="s">
        <v>73</v>
      </c>
      <c r="H111" s="138"/>
      <c r="I111" s="11">
        <v>15</v>
      </c>
      <c r="J111" s="12">
        <v>2310.4</v>
      </c>
      <c r="K111" s="12">
        <v>39.6</v>
      </c>
      <c r="L111" s="12">
        <f>J111+K111</f>
        <v>2350</v>
      </c>
      <c r="M111" s="12"/>
      <c r="N111" s="12"/>
      <c r="O111" s="12"/>
      <c r="P111" s="12">
        <f>L111-O111</f>
        <v>2350</v>
      </c>
      <c r="Q111" s="260"/>
      <c r="R111" s="41"/>
      <c r="S111" s="41"/>
    </row>
    <row r="112" spans="1:19" ht="26.25" customHeight="1" x14ac:dyDescent="0.25">
      <c r="C112" s="9">
        <v>1000</v>
      </c>
      <c r="D112" s="9">
        <v>1100</v>
      </c>
      <c r="E112" s="9">
        <v>113</v>
      </c>
      <c r="F112" s="106" t="s">
        <v>158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60"/>
      <c r="R112" s="41"/>
      <c r="S112" s="41"/>
    </row>
    <row r="113" spans="2:19" ht="26.25" customHeight="1" x14ac:dyDescent="0.25">
      <c r="C113" s="9">
        <v>1000</v>
      </c>
      <c r="D113" s="9">
        <v>1100</v>
      </c>
      <c r="E113" s="9">
        <v>113</v>
      </c>
      <c r="F113" s="106" t="s">
        <v>143</v>
      </c>
      <c r="G113" s="10" t="s">
        <v>74</v>
      </c>
      <c r="H113" s="139"/>
      <c r="I113" s="11">
        <v>15</v>
      </c>
      <c r="J113" s="12">
        <v>3426.28</v>
      </c>
      <c r="K113" s="12"/>
      <c r="L113" s="12">
        <f>J113+K113</f>
        <v>3426.28</v>
      </c>
      <c r="M113" s="12"/>
      <c r="N113" s="12">
        <v>126.28</v>
      </c>
      <c r="O113" s="12">
        <f t="shared" ref="O113:O116" si="25">N113</f>
        <v>126.28</v>
      </c>
      <c r="P113" s="12">
        <f t="shared" ref="P113:P116" si="26">L113-O113</f>
        <v>3300</v>
      </c>
      <c r="Q113" s="260"/>
      <c r="R113" s="41"/>
      <c r="S113" s="41"/>
    </row>
    <row r="114" spans="2:19" ht="26.25" customHeight="1" x14ac:dyDescent="0.25">
      <c r="C114" s="9">
        <v>1000</v>
      </c>
      <c r="D114" s="9">
        <v>1100</v>
      </c>
      <c r="E114" s="9">
        <v>113</v>
      </c>
      <c r="F114" s="138" t="s">
        <v>168</v>
      </c>
      <c r="G114" s="39" t="s">
        <v>205</v>
      </c>
      <c r="H114" s="126"/>
      <c r="I114" s="11">
        <v>15</v>
      </c>
      <c r="J114" s="12">
        <v>3427.28</v>
      </c>
      <c r="K114" s="12"/>
      <c r="L114" s="12">
        <f>J114+K114</f>
        <v>3427.28</v>
      </c>
      <c r="M114" s="12"/>
      <c r="N114" s="12">
        <v>127.28</v>
      </c>
      <c r="O114" s="12">
        <f t="shared" si="25"/>
        <v>127.28</v>
      </c>
      <c r="P114" s="12">
        <f t="shared" si="26"/>
        <v>3300</v>
      </c>
      <c r="Q114" s="74"/>
      <c r="R114" s="41"/>
      <c r="S114" s="41"/>
    </row>
    <row r="115" spans="2:19" ht="26.25" customHeight="1" x14ac:dyDescent="0.25">
      <c r="C115" s="29">
        <v>1000</v>
      </c>
      <c r="D115" s="29">
        <v>1100</v>
      </c>
      <c r="E115" s="29">
        <v>113</v>
      </c>
      <c r="F115" s="106" t="s">
        <v>145</v>
      </c>
      <c r="G115" s="75" t="s">
        <v>74</v>
      </c>
      <c r="H115" s="139"/>
      <c r="I115" s="11">
        <v>15</v>
      </c>
      <c r="J115" s="12">
        <v>3426.28</v>
      </c>
      <c r="K115" s="13"/>
      <c r="L115" s="12">
        <f t="shared" ref="L115:L116" si="27">J115+K115</f>
        <v>3426.28</v>
      </c>
      <c r="M115" s="13"/>
      <c r="N115" s="12">
        <v>126.28</v>
      </c>
      <c r="O115" s="12">
        <f t="shared" si="25"/>
        <v>126.28</v>
      </c>
      <c r="P115" s="12">
        <f t="shared" si="26"/>
        <v>3300</v>
      </c>
      <c r="Q115" s="74"/>
      <c r="R115" s="41"/>
      <c r="S115" s="41"/>
    </row>
    <row r="116" spans="2:19" ht="26.25" customHeight="1" x14ac:dyDescent="0.25">
      <c r="C116" s="76">
        <v>1000</v>
      </c>
      <c r="D116" s="76">
        <v>1100</v>
      </c>
      <c r="E116" s="29">
        <v>113</v>
      </c>
      <c r="F116" s="137" t="s">
        <v>146</v>
      </c>
      <c r="G116" s="78" t="s">
        <v>75</v>
      </c>
      <c r="H116" s="139"/>
      <c r="I116" s="11">
        <v>15</v>
      </c>
      <c r="J116" s="12">
        <v>3426.28</v>
      </c>
      <c r="K116" s="12"/>
      <c r="L116" s="12">
        <f t="shared" si="27"/>
        <v>3426.28</v>
      </c>
      <c r="M116" s="12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26.25" customHeight="1" x14ac:dyDescent="0.25">
      <c r="C117" s="9">
        <v>1000</v>
      </c>
      <c r="D117" s="9">
        <v>1100</v>
      </c>
      <c r="E117" s="9">
        <v>113</v>
      </c>
      <c r="F117" s="106" t="s">
        <v>147</v>
      </c>
      <c r="G117" s="10" t="s">
        <v>75</v>
      </c>
      <c r="H117" s="139"/>
      <c r="I117" s="11">
        <v>15</v>
      </c>
      <c r="J117" s="12">
        <v>3426.28</v>
      </c>
      <c r="K117" s="12"/>
      <c r="L117" s="12">
        <v>3426.28</v>
      </c>
      <c r="M117" s="12"/>
      <c r="N117" s="12">
        <v>126.28</v>
      </c>
      <c r="O117" s="12">
        <v>126.28</v>
      </c>
      <c r="P117" s="12">
        <v>3300</v>
      </c>
      <c r="Q117" s="74"/>
      <c r="R117" s="41"/>
      <c r="S117" s="41"/>
    </row>
    <row r="118" spans="2:19" ht="26.25" customHeight="1" x14ac:dyDescent="0.25">
      <c r="C118" s="24"/>
      <c r="D118" s="24"/>
      <c r="E118" s="24"/>
      <c r="F118" s="81" t="s">
        <v>76</v>
      </c>
      <c r="G118" s="25"/>
      <c r="H118" s="34"/>
      <c r="I118" s="26"/>
      <c r="J118" s="27">
        <f>SUM(J108:J117)</f>
        <v>29775.479999999996</v>
      </c>
      <c r="K118" s="27">
        <f>SUM(K108:K117)</f>
        <v>79.2</v>
      </c>
      <c r="L118" s="27">
        <f>SUM(L108:L117)</f>
        <v>29854.679999999997</v>
      </c>
      <c r="M118" s="27">
        <f t="shared" ref="M118" si="28">SUM(M108:M117)</f>
        <v>0</v>
      </c>
      <c r="N118" s="27">
        <f>SUM(N108:N117)</f>
        <v>1154.6799999999998</v>
      </c>
      <c r="O118" s="27">
        <f>SUM(O108:O117)</f>
        <v>1154.6799999999998</v>
      </c>
      <c r="P118" s="27">
        <f>SUM(P108:P117)</f>
        <v>28700</v>
      </c>
      <c r="Q118" s="24"/>
      <c r="R118" s="41"/>
      <c r="S118" s="41"/>
    </row>
    <row r="119" spans="2:19" ht="26.25" customHeight="1" x14ac:dyDescent="0.25">
      <c r="C119" s="9">
        <v>1000</v>
      </c>
      <c r="D119" s="9">
        <v>1100</v>
      </c>
      <c r="E119" s="29">
        <v>113</v>
      </c>
      <c r="F119" s="137" t="s">
        <v>164</v>
      </c>
      <c r="G119" s="10" t="s">
        <v>77</v>
      </c>
      <c r="H119" s="124"/>
      <c r="I119" s="11">
        <v>15</v>
      </c>
      <c r="J119" s="12">
        <v>5075.04</v>
      </c>
      <c r="K119" s="12"/>
      <c r="L119" s="12">
        <f>J119</f>
        <v>5075.04</v>
      </c>
      <c r="M119" s="12"/>
      <c r="N119" s="12">
        <v>475.04</v>
      </c>
      <c r="O119" s="12">
        <v>475.04</v>
      </c>
      <c r="P119" s="12">
        <f>L119-O119</f>
        <v>4600</v>
      </c>
      <c r="Q119" s="19"/>
      <c r="R119" s="41"/>
      <c r="S119" s="41"/>
    </row>
    <row r="120" spans="2:19" ht="26.25" customHeight="1" x14ac:dyDescent="0.25">
      <c r="C120" s="54"/>
      <c r="D120" s="54"/>
      <c r="E120" s="54"/>
      <c r="F120" s="24" t="s">
        <v>78</v>
      </c>
      <c r="G120" s="25"/>
      <c r="H120" s="34"/>
      <c r="I120" s="82"/>
      <c r="J120" s="27">
        <f>SUM(J119)</f>
        <v>5075.04</v>
      </c>
      <c r="K120" s="27">
        <f t="shared" ref="K120:P120" si="29">SUM(K119)</f>
        <v>0</v>
      </c>
      <c r="L120" s="27">
        <f t="shared" si="29"/>
        <v>5075.04</v>
      </c>
      <c r="M120" s="27">
        <f t="shared" si="29"/>
        <v>0</v>
      </c>
      <c r="N120" s="27">
        <f t="shared" si="29"/>
        <v>475.04</v>
      </c>
      <c r="O120" s="27">
        <f t="shared" si="29"/>
        <v>475.04</v>
      </c>
      <c r="P120" s="27">
        <f t="shared" si="29"/>
        <v>4600</v>
      </c>
      <c r="Q120" s="28"/>
      <c r="R120" s="41"/>
      <c r="S120" s="41"/>
    </row>
    <row r="121" spans="2:19" ht="26.25" customHeight="1" x14ac:dyDescent="0.25">
      <c r="C121" s="9">
        <v>1000</v>
      </c>
      <c r="D121" s="9">
        <v>1100</v>
      </c>
      <c r="E121" s="9">
        <v>113</v>
      </c>
      <c r="F121" s="138" t="s">
        <v>79</v>
      </c>
      <c r="G121" s="10" t="s">
        <v>80</v>
      </c>
      <c r="H121" s="126"/>
      <c r="I121" s="11">
        <v>15</v>
      </c>
      <c r="J121" s="12">
        <v>5928.06</v>
      </c>
      <c r="K121" s="12"/>
      <c r="L121" s="12">
        <f>J121-K121</f>
        <v>5928.06</v>
      </c>
      <c r="M121" s="12"/>
      <c r="N121" s="12">
        <v>628.05999999999995</v>
      </c>
      <c r="O121" s="12">
        <v>628.05999999999995</v>
      </c>
      <c r="P121" s="12">
        <f t="shared" ref="P121:P129" si="30">L121-O121</f>
        <v>5300</v>
      </c>
      <c r="Q121" s="261"/>
      <c r="R121" s="41"/>
      <c r="S121" s="20"/>
    </row>
    <row r="122" spans="2:19" ht="26.25" customHeight="1" x14ac:dyDescent="0.25">
      <c r="C122" s="9">
        <v>1000</v>
      </c>
      <c r="D122" s="9">
        <v>1100</v>
      </c>
      <c r="E122" s="9">
        <v>113</v>
      </c>
      <c r="F122" s="134" t="s">
        <v>149</v>
      </c>
      <c r="G122" s="10" t="s">
        <v>83</v>
      </c>
      <c r="H122" s="138"/>
      <c r="I122" s="11">
        <v>15</v>
      </c>
      <c r="J122" s="21">
        <v>3791.07</v>
      </c>
      <c r="K122" s="21">
        <v>0</v>
      </c>
      <c r="L122" s="21">
        <f t="shared" ref="L122:L128" si="31">J122+K122</f>
        <v>3791.07</v>
      </c>
      <c r="M122" s="21"/>
      <c r="N122" s="21">
        <v>291.07</v>
      </c>
      <c r="O122" s="21">
        <v>291.07</v>
      </c>
      <c r="P122" s="13">
        <f t="shared" si="30"/>
        <v>3500</v>
      </c>
      <c r="Q122" s="261"/>
      <c r="R122" s="41"/>
      <c r="S122" s="20"/>
    </row>
    <row r="123" spans="2:19" ht="26.25" customHeight="1" x14ac:dyDescent="0.25">
      <c r="B123" s="109"/>
      <c r="C123" s="9">
        <v>1000</v>
      </c>
      <c r="D123" s="9">
        <v>1100</v>
      </c>
      <c r="E123" s="9">
        <v>113</v>
      </c>
      <c r="F123" s="138" t="s">
        <v>211</v>
      </c>
      <c r="G123" s="73" t="s">
        <v>84</v>
      </c>
      <c r="H123" s="126"/>
      <c r="I123" s="11">
        <v>15</v>
      </c>
      <c r="J123" s="21">
        <v>3791.07</v>
      </c>
      <c r="K123" s="21">
        <v>0</v>
      </c>
      <c r="L123" s="21">
        <f t="shared" si="31"/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61"/>
      <c r="R123" s="41"/>
      <c r="S123" s="20"/>
    </row>
    <row r="124" spans="2:19" ht="26.25" customHeight="1" x14ac:dyDescent="0.25">
      <c r="C124" s="9">
        <v>1000</v>
      </c>
      <c r="D124" s="9">
        <v>1100</v>
      </c>
      <c r="E124" s="9">
        <v>113</v>
      </c>
      <c r="F124" s="138" t="s">
        <v>190</v>
      </c>
      <c r="G124" s="10" t="s">
        <v>83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61"/>
      <c r="R124" s="41"/>
      <c r="S124" s="20"/>
    </row>
    <row r="125" spans="2:19" ht="26.25" customHeight="1" x14ac:dyDescent="0.25">
      <c r="C125" s="9">
        <v>1000</v>
      </c>
      <c r="D125" s="9">
        <v>1100</v>
      </c>
      <c r="E125" s="9">
        <v>113</v>
      </c>
      <c r="F125" s="138" t="s">
        <v>182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61"/>
      <c r="R125" s="41"/>
      <c r="S125" s="20"/>
    </row>
    <row r="126" spans="2:19" ht="26.25" customHeight="1" x14ac:dyDescent="0.25">
      <c r="C126" s="9">
        <v>1000</v>
      </c>
      <c r="D126" s="9">
        <v>1100</v>
      </c>
      <c r="E126" s="9">
        <v>113</v>
      </c>
      <c r="F126" s="138" t="s">
        <v>85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61"/>
      <c r="R126" s="41"/>
      <c r="S126" s="20"/>
    </row>
    <row r="127" spans="2:19" ht="26.25" customHeight="1" x14ac:dyDescent="0.25">
      <c r="C127" s="9">
        <v>1000</v>
      </c>
      <c r="D127" s="9">
        <v>1100</v>
      </c>
      <c r="E127" s="9">
        <v>113</v>
      </c>
      <c r="F127" s="138" t="s">
        <v>86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61"/>
      <c r="R127" s="41"/>
      <c r="S127" s="20"/>
    </row>
    <row r="128" spans="2:19" ht="26.25" customHeight="1" x14ac:dyDescent="0.25">
      <c r="C128" s="9">
        <v>1000</v>
      </c>
      <c r="D128" s="9">
        <v>1100</v>
      </c>
      <c r="E128" s="9">
        <v>113</v>
      </c>
      <c r="F128" s="138" t="s">
        <v>87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61"/>
      <c r="R128" s="41"/>
      <c r="S128" s="20"/>
    </row>
    <row r="129" spans="2:19" ht="26.25" customHeight="1" x14ac:dyDescent="0.25">
      <c r="C129" s="9">
        <v>1000</v>
      </c>
      <c r="D129" s="9">
        <v>1100</v>
      </c>
      <c r="E129" s="9">
        <v>113</v>
      </c>
      <c r="F129" s="77" t="s">
        <v>88</v>
      </c>
      <c r="G129" s="10" t="s">
        <v>89</v>
      </c>
      <c r="H129" s="130"/>
      <c r="I129" s="11">
        <v>15</v>
      </c>
      <c r="J129" s="12">
        <v>4357.84</v>
      </c>
      <c r="K129" s="12">
        <v>0</v>
      </c>
      <c r="L129" s="12">
        <f>J129-K129</f>
        <v>4357.84</v>
      </c>
      <c r="M129" s="12"/>
      <c r="N129" s="12">
        <v>357.84</v>
      </c>
      <c r="O129" s="12">
        <v>357.84</v>
      </c>
      <c r="P129" s="12">
        <f t="shared" si="30"/>
        <v>4000</v>
      </c>
      <c r="Q129" s="261"/>
      <c r="R129" s="41"/>
      <c r="S129" s="20"/>
    </row>
    <row r="130" spans="2:19" ht="26.25" customHeight="1" x14ac:dyDescent="0.25">
      <c r="C130" s="54"/>
      <c r="D130" s="54"/>
      <c r="E130" s="54"/>
      <c r="F130" s="24" t="s">
        <v>90</v>
      </c>
      <c r="G130" s="25"/>
      <c r="H130" s="34"/>
      <c r="I130" s="26"/>
      <c r="J130" s="27">
        <f>SUM(J121:J129)</f>
        <v>36823.39</v>
      </c>
      <c r="K130" s="27">
        <f t="shared" ref="K130:P130" si="32">SUM(K121:K129)</f>
        <v>0</v>
      </c>
      <c r="L130" s="27">
        <f t="shared" si="32"/>
        <v>36823.39</v>
      </c>
      <c r="M130" s="27">
        <f t="shared" si="32"/>
        <v>0</v>
      </c>
      <c r="N130" s="27">
        <f t="shared" si="32"/>
        <v>3023.3900000000003</v>
      </c>
      <c r="O130" s="27">
        <f t="shared" si="32"/>
        <v>3023.3900000000003</v>
      </c>
      <c r="P130" s="27">
        <f t="shared" si="32"/>
        <v>33800</v>
      </c>
      <c r="Q130" s="86"/>
      <c r="R130" s="41"/>
      <c r="S130" s="20"/>
    </row>
    <row r="131" spans="2:19" x14ac:dyDescent="0.25">
      <c r="C131" s="65"/>
      <c r="D131" s="65"/>
      <c r="E131" s="65"/>
      <c r="F131" s="83"/>
      <c r="G131" s="67"/>
      <c r="H131" s="128"/>
      <c r="I131" s="68"/>
      <c r="J131" s="69"/>
      <c r="K131" s="69"/>
      <c r="L131" s="69"/>
      <c r="M131" s="69"/>
      <c r="N131" s="69"/>
      <c r="O131" s="69"/>
      <c r="P131" s="69"/>
      <c r="Q131" s="44"/>
      <c r="R131" s="1"/>
      <c r="S131" s="1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ht="18" x14ac:dyDescent="0.25">
      <c r="C134" s="43"/>
      <c r="D134" s="43"/>
      <c r="E134" s="43"/>
      <c r="F134" s="391" t="s">
        <v>0</v>
      </c>
      <c r="G134" s="391"/>
      <c r="H134" s="391"/>
      <c r="I134" s="391" t="s">
        <v>239</v>
      </c>
      <c r="J134" s="391"/>
      <c r="K134" s="391"/>
      <c r="L134" s="391"/>
      <c r="M134" s="391"/>
      <c r="N134" s="391"/>
      <c r="O134" s="391"/>
      <c r="P134" s="391"/>
      <c r="Q134" s="92"/>
      <c r="R134" s="1"/>
      <c r="S134" s="1"/>
    </row>
    <row r="135" spans="2:19" ht="18" x14ac:dyDescent="0.25">
      <c r="C135" s="3"/>
      <c r="D135" s="41"/>
      <c r="E135" s="41"/>
      <c r="F135" s="391" t="s">
        <v>1</v>
      </c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41"/>
      <c r="R135" s="1"/>
      <c r="S135" s="1"/>
    </row>
    <row r="136" spans="2:19" x14ac:dyDescent="0.25">
      <c r="C136" s="84"/>
      <c r="D136" s="84"/>
      <c r="E136" s="84"/>
      <c r="F136" s="396" t="s">
        <v>2</v>
      </c>
      <c r="G136" s="396" t="s">
        <v>38</v>
      </c>
      <c r="H136" s="396" t="s">
        <v>4</v>
      </c>
      <c r="I136" s="409" t="s">
        <v>12</v>
      </c>
      <c r="J136" s="85" t="s">
        <v>56</v>
      </c>
      <c r="K136" s="48"/>
      <c r="L136" s="48"/>
      <c r="M136" s="423" t="s">
        <v>6</v>
      </c>
      <c r="N136" s="424"/>
      <c r="O136" s="425"/>
      <c r="P136" s="396" t="s">
        <v>7</v>
      </c>
      <c r="Q136" s="404" t="s">
        <v>8</v>
      </c>
      <c r="R136" s="1"/>
      <c r="S136" s="1"/>
    </row>
    <row r="137" spans="2:19" x14ac:dyDescent="0.25">
      <c r="C137" s="402" t="s">
        <v>9</v>
      </c>
      <c r="D137" s="402" t="s">
        <v>10</v>
      </c>
      <c r="E137" s="402" t="s">
        <v>11</v>
      </c>
      <c r="F137" s="397"/>
      <c r="G137" s="397"/>
      <c r="H137" s="397"/>
      <c r="I137" s="422"/>
      <c r="J137" s="409" t="s">
        <v>13</v>
      </c>
      <c r="K137" s="409" t="s">
        <v>14</v>
      </c>
      <c r="L137" s="428" t="s">
        <v>15</v>
      </c>
      <c r="M137" s="409" t="s">
        <v>16</v>
      </c>
      <c r="N137" s="402" t="s">
        <v>17</v>
      </c>
      <c r="O137" s="402" t="s">
        <v>18</v>
      </c>
      <c r="P137" s="397"/>
      <c r="Q137" s="405"/>
      <c r="R137" s="1"/>
      <c r="S137" s="1"/>
    </row>
    <row r="138" spans="2:19" x14ac:dyDescent="0.25">
      <c r="C138" s="403"/>
      <c r="D138" s="403"/>
      <c r="E138" s="403"/>
      <c r="F138" s="398"/>
      <c r="G138" s="398"/>
      <c r="H138" s="398"/>
      <c r="I138" s="410"/>
      <c r="J138" s="410"/>
      <c r="K138" s="410"/>
      <c r="L138" s="429"/>
      <c r="M138" s="410"/>
      <c r="N138" s="403"/>
      <c r="O138" s="403"/>
      <c r="P138" s="398"/>
      <c r="Q138" s="406"/>
      <c r="R138" s="1"/>
      <c r="S138" s="1"/>
    </row>
    <row r="139" spans="2:19" ht="26.25" x14ac:dyDescent="0.25">
      <c r="B139" s="109"/>
      <c r="C139" s="11">
        <v>1000</v>
      </c>
      <c r="D139" s="11">
        <v>1100</v>
      </c>
      <c r="E139" s="11">
        <v>113</v>
      </c>
      <c r="F139" s="138" t="s">
        <v>201</v>
      </c>
      <c r="G139" s="87" t="s">
        <v>91</v>
      </c>
      <c r="H139" s="121"/>
      <c r="I139" s="29">
        <v>15</v>
      </c>
      <c r="J139" s="37">
        <v>4412.26</v>
      </c>
      <c r="K139" s="88">
        <v>0</v>
      </c>
      <c r="L139" s="37">
        <f>J139+K139</f>
        <v>4412.26</v>
      </c>
      <c r="M139" s="37"/>
      <c r="N139" s="37">
        <v>362.26</v>
      </c>
      <c r="O139" s="37">
        <f>N139</f>
        <v>362.26</v>
      </c>
      <c r="P139" s="37">
        <f>L139-O139</f>
        <v>4050</v>
      </c>
      <c r="Q139" s="261"/>
      <c r="R139" s="41"/>
      <c r="S139" s="20"/>
    </row>
    <row r="140" spans="2:19" ht="21" customHeight="1" x14ac:dyDescent="0.25">
      <c r="C140" s="40"/>
      <c r="D140" s="40"/>
      <c r="E140" s="40"/>
      <c r="F140" s="61" t="s">
        <v>92</v>
      </c>
      <c r="G140" s="89"/>
      <c r="H140" s="12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41"/>
      <c r="S140" s="20"/>
    </row>
    <row r="141" spans="2:19" ht="27" customHeight="1" x14ac:dyDescent="0.25">
      <c r="C141" s="29">
        <v>1000</v>
      </c>
      <c r="D141" s="29">
        <v>1100</v>
      </c>
      <c r="E141" s="29">
        <v>113</v>
      </c>
      <c r="F141" s="138" t="s">
        <v>93</v>
      </c>
      <c r="G141" s="18" t="s">
        <v>94</v>
      </c>
      <c r="H141" s="121"/>
      <c r="I141" s="11">
        <v>15</v>
      </c>
      <c r="J141" s="21">
        <v>4184</v>
      </c>
      <c r="K141" s="21">
        <v>0</v>
      </c>
      <c r="L141" s="21">
        <v>4184</v>
      </c>
      <c r="M141" s="21"/>
      <c r="N141" s="21">
        <v>334</v>
      </c>
      <c r="O141" s="21">
        <v>334</v>
      </c>
      <c r="P141" s="13">
        <f>L141-O141</f>
        <v>3850</v>
      </c>
      <c r="Q141" s="74"/>
      <c r="R141" s="1"/>
      <c r="S141" s="1"/>
    </row>
    <row r="142" spans="2:19" ht="27" customHeight="1" x14ac:dyDescent="0.25">
      <c r="C142" s="29">
        <v>1000</v>
      </c>
      <c r="D142" s="29">
        <v>1100</v>
      </c>
      <c r="E142" s="29">
        <v>113</v>
      </c>
      <c r="F142" s="138" t="s">
        <v>217</v>
      </c>
      <c r="G142" s="18" t="s">
        <v>94</v>
      </c>
      <c r="H142" s="121"/>
      <c r="I142" s="11">
        <v>15</v>
      </c>
      <c r="J142" s="21">
        <v>4596</v>
      </c>
      <c r="K142" s="21">
        <v>0</v>
      </c>
      <c r="L142" s="21">
        <v>4596</v>
      </c>
      <c r="M142" s="21"/>
      <c r="N142" s="21">
        <v>396</v>
      </c>
      <c r="O142" s="21">
        <v>396</v>
      </c>
      <c r="P142" s="13">
        <v>4200</v>
      </c>
      <c r="Q142" s="74"/>
      <c r="R142" s="1"/>
      <c r="S142" s="1"/>
    </row>
    <row r="143" spans="2:19" ht="27" customHeight="1" x14ac:dyDescent="0.25">
      <c r="C143" s="29">
        <v>1000</v>
      </c>
      <c r="D143" s="29">
        <v>1100</v>
      </c>
      <c r="E143" s="29">
        <v>113</v>
      </c>
      <c r="F143" s="138" t="s">
        <v>95</v>
      </c>
      <c r="G143" s="18" t="s">
        <v>96</v>
      </c>
      <c r="H143" s="121"/>
      <c r="I143" s="11">
        <v>15</v>
      </c>
      <c r="J143" s="21">
        <v>4596</v>
      </c>
      <c r="K143" s="21">
        <v>0</v>
      </c>
      <c r="L143" s="21">
        <f>J143-K143</f>
        <v>4596</v>
      </c>
      <c r="M143" s="21"/>
      <c r="N143" s="21">
        <v>396</v>
      </c>
      <c r="O143" s="21">
        <f>N143</f>
        <v>396</v>
      </c>
      <c r="P143" s="13">
        <f t="shared" ref="P143:P148" si="34">L143-O143</f>
        <v>4200</v>
      </c>
      <c r="Q143" s="74"/>
      <c r="R143" s="1"/>
      <c r="S143" s="1"/>
    </row>
    <row r="144" spans="2:19" ht="27" customHeight="1" x14ac:dyDescent="0.25">
      <c r="C144" s="29">
        <v>1000</v>
      </c>
      <c r="D144" s="29">
        <v>1100</v>
      </c>
      <c r="E144" s="29">
        <v>113</v>
      </c>
      <c r="F144" s="138"/>
      <c r="G144" s="18" t="s">
        <v>98</v>
      </c>
      <c r="H144" s="121"/>
      <c r="I144" s="11"/>
      <c r="J144" s="21"/>
      <c r="K144" s="21">
        <v>0</v>
      </c>
      <c r="L144" s="21">
        <f>J144+K144</f>
        <v>0</v>
      </c>
      <c r="M144" s="21"/>
      <c r="N144" s="21"/>
      <c r="O144" s="21">
        <f>N144</f>
        <v>0</v>
      </c>
      <c r="P144" s="13">
        <f>L144-O144</f>
        <v>0</v>
      </c>
      <c r="Q144" s="74"/>
    </row>
    <row r="145" spans="3:17" ht="27" customHeight="1" x14ac:dyDescent="0.25">
      <c r="C145" s="29">
        <v>1000</v>
      </c>
      <c r="D145" s="29">
        <v>1100</v>
      </c>
      <c r="E145" s="29">
        <v>113</v>
      </c>
      <c r="F145" s="138" t="s">
        <v>99</v>
      </c>
      <c r="G145" s="18" t="s">
        <v>100</v>
      </c>
      <c r="H145" s="121"/>
      <c r="I145" s="11">
        <v>15</v>
      </c>
      <c r="J145" s="21">
        <v>3201.86</v>
      </c>
      <c r="K145" s="21">
        <v>0</v>
      </c>
      <c r="L145" s="21">
        <v>3201.86</v>
      </c>
      <c r="M145" s="21"/>
      <c r="N145" s="21">
        <v>101.86</v>
      </c>
      <c r="O145" s="21">
        <v>101.86</v>
      </c>
      <c r="P145" s="13">
        <f t="shared" si="34"/>
        <v>3100</v>
      </c>
      <c r="Q145" s="74"/>
    </row>
    <row r="146" spans="3:17" ht="27" customHeight="1" x14ac:dyDescent="0.25">
      <c r="C146" s="9">
        <v>1000</v>
      </c>
      <c r="D146" s="9">
        <v>1100</v>
      </c>
      <c r="E146" s="9">
        <v>113</v>
      </c>
      <c r="F146" s="138"/>
      <c r="G146" s="18"/>
      <c r="H146" s="121"/>
      <c r="I146" s="11"/>
      <c r="J146" s="21"/>
      <c r="K146" s="21"/>
      <c r="L146" s="21">
        <f>J146-K146</f>
        <v>0</v>
      </c>
      <c r="M146" s="21"/>
      <c r="N146" s="21"/>
      <c r="O146" s="21">
        <f>N146</f>
        <v>0</v>
      </c>
      <c r="P146" s="13">
        <f t="shared" si="34"/>
        <v>0</v>
      </c>
      <c r="Q146" s="22"/>
    </row>
    <row r="147" spans="3:17" ht="27" customHeight="1" x14ac:dyDescent="0.25">
      <c r="C147" s="9">
        <v>1000</v>
      </c>
      <c r="D147" s="9">
        <v>1100</v>
      </c>
      <c r="E147" s="9">
        <v>113</v>
      </c>
      <c r="F147" s="138" t="s">
        <v>103</v>
      </c>
      <c r="G147" s="18" t="s">
        <v>102</v>
      </c>
      <c r="H147" s="121"/>
      <c r="I147" s="11">
        <v>15</v>
      </c>
      <c r="J147" s="21">
        <v>4596</v>
      </c>
      <c r="K147" s="21">
        <v>0</v>
      </c>
      <c r="L147" s="21">
        <f>J147-K147</f>
        <v>4596</v>
      </c>
      <c r="M147" s="21"/>
      <c r="N147" s="21">
        <v>396</v>
      </c>
      <c r="O147" s="21">
        <f>N147</f>
        <v>396</v>
      </c>
      <c r="P147" s="13">
        <f t="shared" si="34"/>
        <v>4200</v>
      </c>
      <c r="Q147" s="22"/>
    </row>
    <row r="148" spans="3:17" ht="27" customHeight="1" x14ac:dyDescent="0.25">
      <c r="C148" s="9">
        <v>1000</v>
      </c>
      <c r="D148" s="9">
        <v>1100</v>
      </c>
      <c r="E148" s="9">
        <v>113</v>
      </c>
      <c r="F148" s="138" t="s">
        <v>104</v>
      </c>
      <c r="G148" s="18" t="s">
        <v>102</v>
      </c>
      <c r="H148" s="126"/>
      <c r="I148" s="11">
        <v>0</v>
      </c>
      <c r="J148" s="21">
        <v>0</v>
      </c>
      <c r="K148" s="21">
        <v>0</v>
      </c>
      <c r="L148" s="21">
        <f>J148-K148</f>
        <v>0</v>
      </c>
      <c r="M148" s="21"/>
      <c r="N148" s="21">
        <v>0</v>
      </c>
      <c r="O148" s="21">
        <v>0</v>
      </c>
      <c r="P148" s="13">
        <f t="shared" si="34"/>
        <v>0</v>
      </c>
      <c r="Q148" s="22"/>
    </row>
    <row r="149" spans="3:17" ht="27" customHeight="1" x14ac:dyDescent="0.25">
      <c r="C149" s="29">
        <v>1000</v>
      </c>
      <c r="D149" s="29">
        <v>1100</v>
      </c>
      <c r="E149" s="29">
        <v>113</v>
      </c>
      <c r="F149" s="77"/>
      <c r="G149" s="18" t="s">
        <v>102</v>
      </c>
      <c r="H149" s="131"/>
      <c r="I149" s="11"/>
      <c r="J149" s="21"/>
      <c r="K149" s="21"/>
      <c r="L149" s="21"/>
      <c r="M149" s="21"/>
      <c r="N149" s="21"/>
      <c r="O149" s="21"/>
      <c r="P149" s="13">
        <v>0</v>
      </c>
      <c r="Q149" s="22"/>
    </row>
    <row r="150" spans="3:17" s="109" customFormat="1" ht="27" customHeight="1" x14ac:dyDescent="0.25">
      <c r="C150" s="29">
        <v>1000</v>
      </c>
      <c r="D150" s="29">
        <v>1100</v>
      </c>
      <c r="E150" s="29">
        <v>113</v>
      </c>
      <c r="F150" s="137" t="s">
        <v>227</v>
      </c>
      <c r="G150" s="18" t="s">
        <v>105</v>
      </c>
      <c r="H150" s="124"/>
      <c r="I150" s="11">
        <v>15</v>
      </c>
      <c r="J150" s="114">
        <v>5562.4</v>
      </c>
      <c r="K150" s="114"/>
      <c r="L150" s="114">
        <f>J150-K150</f>
        <v>5562.4</v>
      </c>
      <c r="M150" s="114"/>
      <c r="N150" s="114">
        <v>562.4</v>
      </c>
      <c r="O150" s="114">
        <f>N150</f>
        <v>562.4</v>
      </c>
      <c r="P150" s="115">
        <f>L150-O150</f>
        <v>5000</v>
      </c>
      <c r="Q150" s="22"/>
    </row>
    <row r="151" spans="3:17" ht="27" customHeight="1" x14ac:dyDescent="0.25">
      <c r="C151" s="54"/>
      <c r="D151" s="54"/>
      <c r="E151" s="54"/>
      <c r="F151" s="24" t="s">
        <v>106</v>
      </c>
      <c r="G151" s="25"/>
      <c r="H151" s="34"/>
      <c r="I151" s="58"/>
      <c r="J151" s="27">
        <f>SUM(J141:J150)</f>
        <v>26736.260000000002</v>
      </c>
      <c r="K151" s="27">
        <f t="shared" ref="K151:M151" si="35">SUM(K141:K150)</f>
        <v>0</v>
      </c>
      <c r="L151" s="27">
        <f>SUM(L141:L150)</f>
        <v>26736.260000000002</v>
      </c>
      <c r="M151" s="27">
        <f t="shared" si="35"/>
        <v>0</v>
      </c>
      <c r="N151" s="27">
        <f>SUM(N141:N150)</f>
        <v>2186.2599999999998</v>
      </c>
      <c r="O151" s="27">
        <f>SUM(O141:O150)</f>
        <v>2186.2599999999998</v>
      </c>
      <c r="P151" s="27">
        <f>SUM(P141:P150)</f>
        <v>24550</v>
      </c>
      <c r="Q151" s="24"/>
    </row>
    <row r="152" spans="3:17" ht="27" customHeight="1" x14ac:dyDescent="0.25">
      <c r="C152" s="9">
        <v>1000</v>
      </c>
      <c r="D152" s="9">
        <v>1100</v>
      </c>
      <c r="E152" s="9">
        <v>113</v>
      </c>
      <c r="F152" s="106" t="s">
        <v>151</v>
      </c>
      <c r="G152" s="50" t="s">
        <v>107</v>
      </c>
      <c r="H152" s="138"/>
      <c r="I152" s="11">
        <v>15</v>
      </c>
      <c r="J152" s="114">
        <v>5562.4</v>
      </c>
      <c r="K152" s="114"/>
      <c r="L152" s="114">
        <f>J152-K152</f>
        <v>5562.4</v>
      </c>
      <c r="M152" s="114"/>
      <c r="N152" s="114">
        <v>562.4</v>
      </c>
      <c r="O152" s="114">
        <f>N152</f>
        <v>562.4</v>
      </c>
      <c r="P152" s="115">
        <f>L152-O152</f>
        <v>5000</v>
      </c>
      <c r="Q152" s="261"/>
    </row>
    <row r="153" spans="3:17" s="109" customFormat="1" ht="27" customHeight="1" x14ac:dyDescent="0.25">
      <c r="C153" s="29">
        <v>1000</v>
      </c>
      <c r="D153" s="29">
        <v>1100</v>
      </c>
      <c r="E153" s="29">
        <v>113</v>
      </c>
      <c r="F153" s="106"/>
      <c r="G153" s="18" t="s">
        <v>36</v>
      </c>
      <c r="H153" s="138"/>
      <c r="I153" s="11">
        <v>0</v>
      </c>
      <c r="J153" s="12">
        <v>0</v>
      </c>
      <c r="K153" s="12">
        <v>0</v>
      </c>
      <c r="L153" s="12">
        <v>0</v>
      </c>
      <c r="M153" s="12"/>
      <c r="N153" s="12">
        <v>0</v>
      </c>
      <c r="O153" s="60">
        <v>0</v>
      </c>
      <c r="P153" s="12">
        <v>0</v>
      </c>
      <c r="Q153" s="261"/>
    </row>
    <row r="154" spans="3:17" ht="27" customHeight="1" x14ac:dyDescent="0.25">
      <c r="C154" s="54"/>
      <c r="D154" s="54"/>
      <c r="E154" s="54"/>
      <c r="F154" s="24" t="s">
        <v>171</v>
      </c>
      <c r="G154" s="25"/>
      <c r="H154" s="34"/>
      <c r="I154" s="58"/>
      <c r="J154" s="27">
        <f>SUM(J152:J153)</f>
        <v>5562.4</v>
      </c>
      <c r="K154" s="27">
        <f t="shared" ref="K154:M154" si="36">SUM(K152:K153)</f>
        <v>0</v>
      </c>
      <c r="L154" s="27">
        <f>SUM(L152:L153)</f>
        <v>5562.4</v>
      </c>
      <c r="M154" s="27">
        <f t="shared" si="36"/>
        <v>0</v>
      </c>
      <c r="N154" s="27">
        <f>SUM(N152:N153)</f>
        <v>562.4</v>
      </c>
      <c r="O154" s="27">
        <f>SUM(O152:O153)</f>
        <v>562.4</v>
      </c>
      <c r="P154" s="27">
        <f>SUM(P152:P153)</f>
        <v>5000</v>
      </c>
      <c r="Q154" s="24"/>
    </row>
    <row r="155" spans="3:17" ht="27" customHeight="1" x14ac:dyDescent="0.25">
      <c r="C155" s="9">
        <v>1000</v>
      </c>
      <c r="D155" s="9">
        <v>1100</v>
      </c>
      <c r="E155" s="76">
        <v>113</v>
      </c>
      <c r="F155" s="137" t="s">
        <v>153</v>
      </c>
      <c r="G155" s="79" t="s">
        <v>108</v>
      </c>
      <c r="H155" s="119"/>
      <c r="I155" s="11">
        <v>15</v>
      </c>
      <c r="J155" s="13">
        <v>4953.2</v>
      </c>
      <c r="K155" s="13"/>
      <c r="L155" s="12">
        <v>4953.2</v>
      </c>
      <c r="M155" s="13"/>
      <c r="N155" s="13">
        <v>453.2</v>
      </c>
      <c r="O155" s="30">
        <f>N155</f>
        <v>453.2</v>
      </c>
      <c r="P155" s="12">
        <f>L155-O155</f>
        <v>4500</v>
      </c>
      <c r="Q155" s="261"/>
    </row>
    <row r="156" spans="3:17" ht="27" customHeight="1" x14ac:dyDescent="0.25">
      <c r="C156" s="9">
        <v>1000</v>
      </c>
      <c r="D156" s="9">
        <v>1100</v>
      </c>
      <c r="E156" s="9">
        <v>113</v>
      </c>
      <c r="F156" s="134" t="s">
        <v>154</v>
      </c>
      <c r="G156" s="50" t="s">
        <v>109</v>
      </c>
      <c r="H156" s="119"/>
      <c r="I156" s="11">
        <v>15</v>
      </c>
      <c r="J156" s="80">
        <v>4715</v>
      </c>
      <c r="K156" s="80"/>
      <c r="L156" s="80">
        <v>4715</v>
      </c>
      <c r="M156" s="12"/>
      <c r="N156" s="80">
        <v>415</v>
      </c>
      <c r="O156" s="80">
        <v>415</v>
      </c>
      <c r="P156" s="12">
        <f t="shared" ref="P156:P159" si="37">L156-O156</f>
        <v>4300</v>
      </c>
      <c r="Q156" s="261"/>
    </row>
    <row r="157" spans="3:17" ht="27" customHeight="1" x14ac:dyDescent="0.25">
      <c r="C157" s="9">
        <v>1000</v>
      </c>
      <c r="D157" s="9">
        <v>1100</v>
      </c>
      <c r="E157" s="9">
        <v>113</v>
      </c>
      <c r="F157" s="138" t="s">
        <v>110</v>
      </c>
      <c r="G157" s="39" t="s">
        <v>111</v>
      </c>
      <c r="H157" s="126"/>
      <c r="I157" s="11">
        <v>15</v>
      </c>
      <c r="J157" s="93">
        <v>4715</v>
      </c>
      <c r="K157" s="93"/>
      <c r="L157" s="93">
        <v>4715</v>
      </c>
      <c r="M157" s="12"/>
      <c r="N157" s="93">
        <v>415</v>
      </c>
      <c r="O157" s="93">
        <f>N157</f>
        <v>415</v>
      </c>
      <c r="P157" s="12">
        <f t="shared" si="37"/>
        <v>4300</v>
      </c>
      <c r="Q157" s="261"/>
    </row>
    <row r="158" spans="3:17" s="109" customFormat="1" ht="27" customHeight="1" x14ac:dyDescent="0.25">
      <c r="C158" s="110">
        <v>1000</v>
      </c>
      <c r="D158" s="110">
        <v>1100</v>
      </c>
      <c r="E158" s="110">
        <v>113</v>
      </c>
      <c r="F158" s="103" t="s">
        <v>155</v>
      </c>
      <c r="G158" s="17" t="s">
        <v>109</v>
      </c>
      <c r="H158" s="135"/>
      <c r="I158" s="11"/>
      <c r="J158" s="21">
        <v>4715</v>
      </c>
      <c r="K158" s="21"/>
      <c r="L158" s="21">
        <v>4715</v>
      </c>
      <c r="M158" s="13"/>
      <c r="N158" s="21">
        <v>415</v>
      </c>
      <c r="O158" s="21">
        <v>415</v>
      </c>
      <c r="P158" s="12">
        <f t="shared" si="37"/>
        <v>4300</v>
      </c>
      <c r="Q158" s="261"/>
    </row>
    <row r="159" spans="3:17" ht="27" customHeight="1" x14ac:dyDescent="0.25">
      <c r="C159" s="11">
        <v>1000</v>
      </c>
      <c r="D159" s="11">
        <v>1100</v>
      </c>
      <c r="E159" s="11">
        <v>113</v>
      </c>
      <c r="F159" s="138" t="s">
        <v>112</v>
      </c>
      <c r="G159" s="87" t="s">
        <v>113</v>
      </c>
      <c r="H159" s="121"/>
      <c r="I159" s="29">
        <v>15</v>
      </c>
      <c r="J159" s="93">
        <v>4468.8</v>
      </c>
      <c r="K159" s="93"/>
      <c r="L159" s="93">
        <v>4468.8</v>
      </c>
      <c r="M159" s="12"/>
      <c r="N159" s="162">
        <v>375.8</v>
      </c>
      <c r="O159" s="93">
        <v>375.8</v>
      </c>
      <c r="P159" s="12">
        <f t="shared" si="37"/>
        <v>4093</v>
      </c>
      <c r="Q159" s="94"/>
    </row>
    <row r="160" spans="3:17" ht="27" customHeight="1" x14ac:dyDescent="0.25">
      <c r="C160" s="95"/>
      <c r="D160" s="24"/>
      <c r="E160" s="33"/>
      <c r="F160" s="24" t="s">
        <v>114</v>
      </c>
      <c r="G160" s="96"/>
      <c r="H160" s="26"/>
      <c r="I160" s="27"/>
      <c r="J160" s="26">
        <f>SUM(J155:J159)</f>
        <v>23567</v>
      </c>
      <c r="K160" s="26">
        <f t="shared" ref="K160:P160" si="38">SUM(K155:K159)</f>
        <v>0</v>
      </c>
      <c r="L160" s="26">
        <f t="shared" si="38"/>
        <v>23567</v>
      </c>
      <c r="M160" s="26">
        <f t="shared" si="38"/>
        <v>0</v>
      </c>
      <c r="N160" s="26">
        <f t="shared" si="38"/>
        <v>2074</v>
      </c>
      <c r="O160" s="26">
        <f t="shared" si="38"/>
        <v>2074</v>
      </c>
      <c r="P160" s="26">
        <f t="shared" si="38"/>
        <v>21493</v>
      </c>
      <c r="Q160" s="90"/>
    </row>
    <row r="161" spans="3:19" ht="27" customHeight="1" x14ac:dyDescent="0.25">
      <c r="C161" s="90"/>
      <c r="D161" s="90"/>
      <c r="E161" s="90"/>
      <c r="F161" s="97" t="s">
        <v>115</v>
      </c>
      <c r="G161" s="90"/>
      <c r="H161" s="132"/>
      <c r="I161" s="90"/>
      <c r="J161" s="34">
        <f>J15+J17+J19+J22+J24+J28+J38+J42+J48+J63+J70+J77+J88+J92+J99+J118+J120+J130+J140+J151+J154+J160</f>
        <v>319690.10000000003</v>
      </c>
      <c r="K161" s="34">
        <f>K15+K17+K19+K22+K24+K28+K38+K42+K48+K63+K70+K77+K88+K92+K99+K118+K120+K130+K140+K151+K154+K160</f>
        <v>257.96999999999997</v>
      </c>
      <c r="L161" s="34">
        <f>L15+L17+L19+L22+L24+L28+L38+L42+L48+L63+L70+L77+L88+L92+L99+L118+L120+L130+L140+L151+L154+L160</f>
        <v>319948.07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27871.279999999999</v>
      </c>
      <c r="O161" s="34">
        <f>O15+O17+O19+O22+O24+O28+O38+O42+O48+O63+O70+O77+O88+O92+O99+O118+O120+O130+O140+O151+O154+O160</f>
        <v>27871.279999999999</v>
      </c>
      <c r="P161" s="34">
        <f>P15+P17+P19+P22+P24+P28+P38+P42+P48+P63+P70+P77+P88+P92+P99+P118+P120+P130+P140+P151+P154+P160</f>
        <v>292076.79000000004</v>
      </c>
      <c r="Q161" s="90"/>
    </row>
    <row r="163" spans="3:19" x14ac:dyDescent="0.25">
      <c r="C163" s="1"/>
      <c r="D163" s="1"/>
      <c r="E163" s="1"/>
      <c r="F163" s="98" t="s">
        <v>116</v>
      </c>
      <c r="G163" s="98"/>
      <c r="H163" s="98"/>
      <c r="I163" s="45"/>
      <c r="J163" s="45"/>
      <c r="K163" s="45" t="s">
        <v>117</v>
      </c>
      <c r="L163" s="99"/>
      <c r="M163" s="99"/>
      <c r="N163" s="1"/>
      <c r="O163" s="1"/>
      <c r="P163" s="1"/>
      <c r="Q163" s="1"/>
    </row>
    <row r="164" spans="3:19" x14ac:dyDescent="0.25">
      <c r="C164" s="1"/>
      <c r="D164" s="1"/>
      <c r="E164" s="1"/>
      <c r="F164" s="98"/>
      <c r="G164" s="98"/>
      <c r="H164" s="100"/>
      <c r="I164" s="45"/>
      <c r="J164" s="45"/>
      <c r="K164" s="45"/>
      <c r="L164" s="99"/>
      <c r="M164" s="99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145"/>
      <c r="G165" s="146"/>
      <c r="H165" s="100"/>
      <c r="I165" s="45"/>
      <c r="J165" s="147"/>
      <c r="K165" s="147"/>
      <c r="L165" s="147"/>
      <c r="M165" s="101"/>
      <c r="N165" s="1"/>
      <c r="O165" s="1"/>
      <c r="P165" s="1"/>
      <c r="Q165" s="1"/>
    </row>
    <row r="166" spans="3:19" x14ac:dyDescent="0.25">
      <c r="C166" s="1"/>
      <c r="D166" s="1"/>
      <c r="E166" s="1"/>
      <c r="F166" s="98" t="s">
        <v>160</v>
      </c>
      <c r="G166" s="98"/>
      <c r="H166" s="98"/>
      <c r="I166" s="45"/>
      <c r="J166" s="45" t="s">
        <v>159</v>
      </c>
      <c r="K166" s="45"/>
      <c r="L166" s="99"/>
      <c r="M166" s="99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118</v>
      </c>
      <c r="G167" s="98"/>
      <c r="H167" s="98"/>
      <c r="I167" s="98"/>
      <c r="J167" s="430" t="s">
        <v>119</v>
      </c>
      <c r="K167" s="430"/>
      <c r="L167" s="430"/>
      <c r="M167" s="430"/>
      <c r="N167" s="1"/>
      <c r="O167" s="1"/>
      <c r="P167" s="1"/>
      <c r="Q167" s="1"/>
    </row>
    <row r="168" spans="3:19" x14ac:dyDescent="0.25">
      <c r="C168" s="1"/>
      <c r="D168" s="1"/>
      <c r="E168" s="1"/>
      <c r="F168" s="98"/>
      <c r="G168" s="98"/>
      <c r="H168" s="98"/>
      <c r="I168" s="98"/>
      <c r="J168" s="264"/>
      <c r="K168" s="264"/>
      <c r="L168" s="264"/>
      <c r="M168" s="264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1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3"/>
      <c r="D172" s="3"/>
      <c r="E172" s="3"/>
      <c r="F172" s="391" t="s">
        <v>0</v>
      </c>
      <c r="G172" s="391"/>
      <c r="H172" s="391"/>
      <c r="Q172" s="3"/>
      <c r="R172" s="1"/>
      <c r="S172" s="1"/>
    </row>
    <row r="173" spans="3:19" ht="18" x14ac:dyDescent="0.25">
      <c r="C173" s="4"/>
      <c r="D173" s="5"/>
      <c r="E173" s="5"/>
      <c r="F173" s="391" t="s">
        <v>1</v>
      </c>
      <c r="G173" s="391"/>
      <c r="H173" s="391"/>
      <c r="I173" s="391" t="s">
        <v>239</v>
      </c>
      <c r="J173" s="391"/>
      <c r="K173" s="391"/>
      <c r="L173" s="391"/>
      <c r="M173" s="391"/>
      <c r="N173" s="391"/>
      <c r="O173" s="391"/>
      <c r="P173" s="391"/>
      <c r="Q173" s="5"/>
      <c r="R173" s="1"/>
      <c r="S173" s="1"/>
    </row>
    <row r="174" spans="3:19" x14ac:dyDescent="0.25">
      <c r="C174" s="1"/>
      <c r="D174" s="1"/>
      <c r="E174" s="1"/>
      <c r="F174" s="98"/>
      <c r="G174" s="98"/>
      <c r="H174" s="98"/>
      <c r="I174" s="98"/>
      <c r="J174" s="264"/>
      <c r="K174" s="264"/>
      <c r="L174" s="264"/>
      <c r="M174" s="264"/>
      <c r="N174" s="1"/>
      <c r="O174" s="1"/>
      <c r="P174" s="1"/>
      <c r="Q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64"/>
      <c r="K175" s="264"/>
      <c r="L175" s="264"/>
      <c r="M175" s="264"/>
      <c r="N175" s="1"/>
      <c r="O175" s="1"/>
      <c r="P175" s="1"/>
      <c r="Q175" s="1"/>
    </row>
    <row r="176" spans="3:19" s="109" customFormat="1" ht="33.75" customHeight="1" x14ac:dyDescent="0.25">
      <c r="C176" s="29">
        <v>4000</v>
      </c>
      <c r="D176" s="29">
        <v>4500</v>
      </c>
      <c r="E176" s="29">
        <v>451</v>
      </c>
      <c r="F176" s="138" t="s">
        <v>81</v>
      </c>
      <c r="G176" s="18" t="s">
        <v>174</v>
      </c>
      <c r="H176" s="121"/>
      <c r="I176" s="11">
        <v>15</v>
      </c>
      <c r="J176" s="13">
        <v>2500</v>
      </c>
      <c r="K176" s="13"/>
      <c r="L176" s="13">
        <v>2500</v>
      </c>
      <c r="M176" s="13"/>
      <c r="N176" s="13">
        <v>0</v>
      </c>
      <c r="O176" s="13">
        <v>0</v>
      </c>
      <c r="P176" s="13">
        <f>L176-O176</f>
        <v>2500</v>
      </c>
      <c r="Q176" s="150"/>
      <c r="R176" s="41"/>
      <c r="S176" s="20"/>
    </row>
    <row r="177" spans="3:17" ht="33.75" customHeight="1" x14ac:dyDescent="0.25">
      <c r="C177" s="90"/>
      <c r="D177" s="90"/>
      <c r="E177" s="90"/>
      <c r="F177" s="97" t="s">
        <v>115</v>
      </c>
      <c r="G177" s="90"/>
      <c r="H177" s="132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98" t="s">
        <v>116</v>
      </c>
      <c r="G179" s="98"/>
      <c r="H179" s="98"/>
      <c r="I179" s="45"/>
      <c r="J179" s="45"/>
      <c r="K179" s="45" t="s">
        <v>117</v>
      </c>
      <c r="L179" s="99"/>
      <c r="M179" s="99"/>
      <c r="N179" s="1"/>
      <c r="O179" s="1"/>
      <c r="P179" s="1"/>
      <c r="Q179" s="1"/>
    </row>
    <row r="180" spans="3:17" x14ac:dyDescent="0.25">
      <c r="C180" s="1"/>
      <c r="D180" s="1"/>
      <c r="E180" s="1"/>
      <c r="F180" s="98"/>
      <c r="G180" s="98"/>
      <c r="H180" s="100"/>
      <c r="I180" s="45"/>
      <c r="J180" s="45"/>
      <c r="K180" s="45"/>
      <c r="L180" s="99"/>
      <c r="M180" s="99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145"/>
      <c r="G181" s="146"/>
      <c r="H181" s="100"/>
      <c r="I181" s="45"/>
      <c r="J181" s="147"/>
      <c r="K181" s="147"/>
      <c r="L181" s="147"/>
      <c r="M181" s="101"/>
      <c r="N181" s="1"/>
      <c r="O181" s="1"/>
      <c r="P181" s="1"/>
      <c r="Q181" s="1"/>
    </row>
    <row r="182" spans="3:17" x14ac:dyDescent="0.25">
      <c r="C182" s="1"/>
      <c r="D182" s="1"/>
      <c r="E182" s="1"/>
      <c r="F182" s="98" t="s">
        <v>160</v>
      </c>
      <c r="G182" s="98"/>
      <c r="H182" s="98"/>
      <c r="I182" s="45"/>
      <c r="J182" s="45" t="s">
        <v>159</v>
      </c>
      <c r="K182" s="45"/>
      <c r="L182" s="99"/>
      <c r="M182" s="99"/>
      <c r="N182" s="1"/>
      <c r="O182" s="1"/>
      <c r="P182" s="1"/>
      <c r="Q182" s="1"/>
    </row>
    <row r="183" spans="3:17" x14ac:dyDescent="0.25">
      <c r="C183" s="1"/>
      <c r="D183" s="1"/>
      <c r="E183" s="1"/>
      <c r="F183" s="98" t="s">
        <v>118</v>
      </c>
      <c r="G183" s="98"/>
      <c r="H183" s="98"/>
      <c r="I183" s="98"/>
      <c r="J183" s="430" t="s">
        <v>119</v>
      </c>
      <c r="K183" s="430"/>
      <c r="L183" s="430"/>
      <c r="M183" s="430"/>
      <c r="N183" s="1"/>
      <c r="O183" s="1"/>
      <c r="P183" s="1"/>
      <c r="Q183" s="1"/>
    </row>
    <row r="184" spans="3:17" x14ac:dyDescent="0.25">
      <c r="C184" s="1"/>
      <c r="D184" s="1"/>
      <c r="E184" s="1"/>
      <c r="F184" s="98"/>
      <c r="G184" s="98"/>
      <c r="H184" s="98"/>
      <c r="I184" s="98"/>
      <c r="J184" s="264"/>
      <c r="K184" s="264"/>
      <c r="L184" s="264"/>
      <c r="M184" s="264"/>
      <c r="N184" s="1"/>
      <c r="O184" s="1"/>
      <c r="P184" s="1"/>
      <c r="Q184" s="1"/>
    </row>
    <row r="205" spans="6:8" x14ac:dyDescent="0.25">
      <c r="F205" s="1"/>
      <c r="G205" s="1"/>
      <c r="H205" s="118"/>
    </row>
    <row r="215" spans="6:8" x14ac:dyDescent="0.25">
      <c r="F215" s="64"/>
      <c r="G215" s="64"/>
      <c r="H215" s="133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6"/>
      <c r="G219" s="64"/>
      <c r="H219" s="133"/>
    </row>
    <row r="220" spans="6:8" x14ac:dyDescent="0.25">
      <c r="F220" s="64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6"/>
      <c r="G222" s="64"/>
      <c r="H222" s="133"/>
    </row>
    <row r="223" spans="6:8" x14ac:dyDescent="0.25">
      <c r="F223" s="64"/>
      <c r="G223" s="64"/>
      <c r="H223" s="133"/>
    </row>
    <row r="224" spans="6:8" x14ac:dyDescent="0.25">
      <c r="F224" s="66"/>
      <c r="G224" s="64"/>
      <c r="H224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</mergeCells>
  <pageMargins left="0.7" right="0.7" top="0.75" bottom="0.75" header="0.3" footer="0.3"/>
  <pageSetup paperSize="5" scale="57" orientation="landscape" r:id="rId1"/>
  <rowBreaks count="5" manualBreakCount="5">
    <brk id="30" max="16" man="1"/>
    <brk id="50" max="16383" man="1"/>
    <brk id="77" max="16383" man="1"/>
    <brk id="100" max="16383" man="1"/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V226"/>
  <sheetViews>
    <sheetView topLeftCell="A121" zoomScaleNormal="100" workbookViewId="0">
      <selection activeCell="G27" sqref="G9:G27"/>
    </sheetView>
  </sheetViews>
  <sheetFormatPr baseColWidth="10" defaultRowHeight="15" x14ac:dyDescent="0.25"/>
  <cols>
    <col min="1" max="1" width="4.85546875" customWidth="1"/>
    <col min="2" max="2" width="8.5703125" customWidth="1"/>
    <col min="3" max="3" width="9.7109375" customWidth="1"/>
    <col min="4" max="4" width="7.5703125" customWidth="1"/>
    <col min="5" max="5" width="34.140625" customWidth="1"/>
    <col min="6" max="6" width="18.7109375" customWidth="1"/>
    <col min="7" max="7" width="22.85546875" style="117" customWidth="1"/>
    <col min="8" max="8" width="11.7109375" customWidth="1"/>
    <col min="9" max="9" width="12.28515625" customWidth="1"/>
    <col min="10" max="10" width="10.85546875" customWidth="1"/>
    <col min="11" max="11" width="14.42578125" customWidth="1"/>
    <col min="12" max="12" width="13.5703125" customWidth="1"/>
    <col min="13" max="13" width="11" customWidth="1"/>
    <col min="14" max="14" width="13.7109375" customWidth="1"/>
    <col min="15" max="15" width="12.140625" customWidth="1"/>
    <col min="16" max="16" width="47.42578125" customWidth="1"/>
  </cols>
  <sheetData>
    <row r="1" spans="2:18" x14ac:dyDescent="0.25">
      <c r="B1" s="1"/>
      <c r="C1" s="1"/>
      <c r="D1" s="1"/>
      <c r="E1" s="1"/>
      <c r="F1" s="2"/>
      <c r="G1" s="11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2"/>
      <c r="G2" s="11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2"/>
      <c r="G3" s="11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x14ac:dyDescent="0.25">
      <c r="B4" s="3"/>
      <c r="C4" s="3"/>
      <c r="D4" s="3"/>
      <c r="E4" s="391" t="s">
        <v>0</v>
      </c>
      <c r="F4" s="391"/>
      <c r="G4" s="391"/>
      <c r="H4" s="391" t="s">
        <v>189</v>
      </c>
      <c r="I4" s="391"/>
      <c r="J4" s="391"/>
      <c r="K4" s="391"/>
      <c r="L4" s="391"/>
      <c r="M4" s="391"/>
      <c r="N4" s="391"/>
      <c r="O4" s="391"/>
      <c r="P4" s="3"/>
      <c r="Q4" s="1"/>
      <c r="R4" s="1"/>
    </row>
    <row r="5" spans="2:18" ht="18" x14ac:dyDescent="0.25">
      <c r="B5" s="4"/>
      <c r="C5" s="5"/>
      <c r="D5" s="5"/>
      <c r="E5" s="391" t="s">
        <v>1</v>
      </c>
      <c r="F5" s="391"/>
      <c r="G5" s="391"/>
      <c r="H5" s="392"/>
      <c r="I5" s="392"/>
      <c r="J5" s="392"/>
      <c r="K5" s="392"/>
      <c r="L5" s="392"/>
      <c r="M5" s="392"/>
      <c r="N5" s="392"/>
      <c r="O5" s="392"/>
      <c r="P5" s="5"/>
      <c r="Q5" s="1"/>
      <c r="R5" s="1"/>
    </row>
    <row r="6" spans="2:18" x14ac:dyDescent="0.25">
      <c r="B6" s="6"/>
      <c r="C6" s="6"/>
      <c r="D6" s="6"/>
      <c r="E6" s="393" t="s">
        <v>2</v>
      </c>
      <c r="F6" s="396" t="s">
        <v>3</v>
      </c>
      <c r="G6" s="396" t="s">
        <v>4</v>
      </c>
      <c r="H6" s="7"/>
      <c r="I6" s="8" t="s">
        <v>5</v>
      </c>
      <c r="J6" s="8"/>
      <c r="K6" s="8"/>
      <c r="L6" s="399" t="s">
        <v>6</v>
      </c>
      <c r="M6" s="400"/>
      <c r="N6" s="401"/>
      <c r="O6" s="396" t="s">
        <v>7</v>
      </c>
      <c r="P6" s="404" t="s">
        <v>8</v>
      </c>
      <c r="Q6" s="1"/>
      <c r="R6" s="1"/>
    </row>
    <row r="7" spans="2:18" x14ac:dyDescent="0.25">
      <c r="B7" s="407" t="s">
        <v>9</v>
      </c>
      <c r="C7" s="407" t="s">
        <v>10</v>
      </c>
      <c r="D7" s="407" t="s">
        <v>11</v>
      </c>
      <c r="E7" s="394"/>
      <c r="F7" s="397"/>
      <c r="G7" s="397"/>
      <c r="H7" s="409" t="s">
        <v>12</v>
      </c>
      <c r="I7" s="402" t="s">
        <v>13</v>
      </c>
      <c r="J7" s="402" t="s">
        <v>14</v>
      </c>
      <c r="K7" s="404" t="s">
        <v>15</v>
      </c>
      <c r="L7" s="402" t="s">
        <v>16</v>
      </c>
      <c r="M7" s="402" t="s">
        <v>17</v>
      </c>
      <c r="N7" s="402" t="s">
        <v>18</v>
      </c>
      <c r="O7" s="397"/>
      <c r="P7" s="405"/>
      <c r="Q7" s="1"/>
      <c r="R7" s="1"/>
    </row>
    <row r="8" spans="2:18" x14ac:dyDescent="0.25">
      <c r="B8" s="408"/>
      <c r="C8" s="408"/>
      <c r="D8" s="408"/>
      <c r="E8" s="395"/>
      <c r="F8" s="398"/>
      <c r="G8" s="398"/>
      <c r="H8" s="410"/>
      <c r="I8" s="403"/>
      <c r="J8" s="403"/>
      <c r="K8" s="406"/>
      <c r="L8" s="403"/>
      <c r="M8" s="403"/>
      <c r="N8" s="403"/>
      <c r="O8" s="398"/>
      <c r="P8" s="406"/>
      <c r="Q8" s="1"/>
      <c r="R8" s="1"/>
    </row>
    <row r="9" spans="2:18" ht="35.1" customHeight="1" x14ac:dyDescent="0.25">
      <c r="B9" s="9">
        <v>1000</v>
      </c>
      <c r="C9" s="9">
        <v>1100</v>
      </c>
      <c r="D9" s="9">
        <v>113</v>
      </c>
      <c r="E9" s="144" t="s">
        <v>166</v>
      </c>
      <c r="F9" s="10" t="s">
        <v>19</v>
      </c>
      <c r="G9" s="121"/>
      <c r="H9" s="11">
        <v>15</v>
      </c>
      <c r="I9" s="12">
        <v>17407.95</v>
      </c>
      <c r="J9" s="12">
        <v>0</v>
      </c>
      <c r="K9" s="12">
        <v>17407.95</v>
      </c>
      <c r="L9" s="12"/>
      <c r="M9" s="12">
        <f>3198.02-0.07</f>
        <v>3197.95</v>
      </c>
      <c r="N9" s="13">
        <v>3197.95</v>
      </c>
      <c r="O9" s="12">
        <f>K9-N9</f>
        <v>14210</v>
      </c>
      <c r="P9" s="10"/>
      <c r="Q9" s="14"/>
      <c r="R9" s="15"/>
    </row>
    <row r="10" spans="2:18" ht="35.1" customHeight="1" x14ac:dyDescent="0.25">
      <c r="B10" s="9">
        <v>1000</v>
      </c>
      <c r="C10" s="9">
        <v>1100</v>
      </c>
      <c r="D10" s="9">
        <v>113</v>
      </c>
      <c r="E10" s="16"/>
      <c r="F10" s="17" t="s">
        <v>20</v>
      </c>
      <c r="G10" s="121"/>
      <c r="H10" s="11"/>
      <c r="I10" s="12"/>
      <c r="J10" s="12"/>
      <c r="K10" s="12"/>
      <c r="L10" s="12"/>
      <c r="M10" s="12"/>
      <c r="N10" s="13"/>
      <c r="O10" s="12">
        <f t="shared" ref="O10:O14" si="0">K10-N10</f>
        <v>0</v>
      </c>
      <c r="P10" s="10"/>
      <c r="Q10" s="14"/>
      <c r="R10" s="15"/>
    </row>
    <row r="11" spans="2:18" ht="35.1" customHeight="1" x14ac:dyDescent="0.25">
      <c r="B11" s="9">
        <v>1000</v>
      </c>
      <c r="C11" s="9">
        <v>1100</v>
      </c>
      <c r="D11" s="9">
        <v>113</v>
      </c>
      <c r="E11" s="106" t="s">
        <v>120</v>
      </c>
      <c r="F11" s="10" t="s">
        <v>21</v>
      </c>
      <c r="G11" s="121"/>
      <c r="H11" s="11">
        <v>15</v>
      </c>
      <c r="I11" s="107">
        <v>2786.41</v>
      </c>
      <c r="J11" s="12">
        <v>0</v>
      </c>
      <c r="K11" s="107">
        <f>I11+J11</f>
        <v>2786.41</v>
      </c>
      <c r="L11" s="12"/>
      <c r="M11" s="107">
        <v>36.409999999999997</v>
      </c>
      <c r="N11" s="108">
        <f>M11</f>
        <v>36.409999999999997</v>
      </c>
      <c r="O11" s="12">
        <f t="shared" si="0"/>
        <v>2750</v>
      </c>
      <c r="P11" s="10"/>
      <c r="Q11" s="14"/>
      <c r="R11" s="15"/>
    </row>
    <row r="12" spans="2:18" ht="35.1" customHeight="1" x14ac:dyDescent="0.25">
      <c r="B12" s="9">
        <v>1000</v>
      </c>
      <c r="C12" s="9">
        <v>1100</v>
      </c>
      <c r="D12" s="9">
        <v>113</v>
      </c>
      <c r="E12" s="138" t="s">
        <v>183</v>
      </c>
      <c r="F12" s="10" t="s">
        <v>22</v>
      </c>
      <c r="G12" s="121"/>
      <c r="H12" s="11">
        <v>15</v>
      </c>
      <c r="I12" s="107">
        <v>2786.41</v>
      </c>
      <c r="J12" s="12">
        <v>0</v>
      </c>
      <c r="K12" s="107">
        <f>I12+J12</f>
        <v>2786.41</v>
      </c>
      <c r="L12" s="12"/>
      <c r="M12" s="107">
        <v>36.409999999999997</v>
      </c>
      <c r="N12" s="108">
        <f>M12</f>
        <v>36.409999999999997</v>
      </c>
      <c r="O12" s="12">
        <f t="shared" si="0"/>
        <v>2750</v>
      </c>
      <c r="P12" s="10"/>
      <c r="Q12" s="14"/>
      <c r="R12" s="15"/>
    </row>
    <row r="13" spans="2:18" ht="35.1" customHeight="1" x14ac:dyDescent="0.25">
      <c r="B13" s="9">
        <v>1000</v>
      </c>
      <c r="C13" s="9">
        <v>1100</v>
      </c>
      <c r="D13" s="9">
        <v>113</v>
      </c>
      <c r="E13" s="106" t="s">
        <v>121</v>
      </c>
      <c r="F13" s="10" t="s">
        <v>23</v>
      </c>
      <c r="G13" s="121"/>
      <c r="H13" s="11">
        <v>15</v>
      </c>
      <c r="I13" s="12">
        <v>2379.1999999999998</v>
      </c>
      <c r="J13" s="12">
        <v>20.8</v>
      </c>
      <c r="K13" s="12">
        <f>I13+J13</f>
        <v>2400</v>
      </c>
      <c r="L13" s="12"/>
      <c r="M13" s="12">
        <v>0</v>
      </c>
      <c r="N13" s="13">
        <v>0</v>
      </c>
      <c r="O13" s="12">
        <f t="shared" si="0"/>
        <v>2400</v>
      </c>
      <c r="P13" s="19"/>
      <c r="Q13" s="20"/>
      <c r="R13" s="20"/>
    </row>
    <row r="14" spans="2:18" ht="35.1" customHeight="1" x14ac:dyDescent="0.25">
      <c r="B14" s="9">
        <v>1000</v>
      </c>
      <c r="C14" s="9">
        <v>1100</v>
      </c>
      <c r="D14" s="9">
        <v>113</v>
      </c>
      <c r="E14" s="106" t="s">
        <v>122</v>
      </c>
      <c r="F14" s="10" t="s">
        <v>23</v>
      </c>
      <c r="G14" s="138"/>
      <c r="H14" s="11">
        <v>15</v>
      </c>
      <c r="I14" s="12">
        <v>2379.1999999999998</v>
      </c>
      <c r="J14" s="12">
        <v>20.8</v>
      </c>
      <c r="K14" s="12">
        <f>I14+J14</f>
        <v>2400</v>
      </c>
      <c r="L14" s="12"/>
      <c r="M14" s="12">
        <v>0</v>
      </c>
      <c r="N14" s="13">
        <v>0</v>
      </c>
      <c r="O14" s="12">
        <f t="shared" si="0"/>
        <v>2400</v>
      </c>
      <c r="P14" s="22"/>
      <c r="Q14" s="20"/>
      <c r="R14" s="20"/>
    </row>
    <row r="15" spans="2:18" ht="35.1" customHeight="1" x14ac:dyDescent="0.25">
      <c r="B15" s="23"/>
      <c r="C15" s="23"/>
      <c r="D15" s="23"/>
      <c r="E15" s="24" t="s">
        <v>24</v>
      </c>
      <c r="F15" s="25"/>
      <c r="G15" s="61"/>
      <c r="H15" s="26"/>
      <c r="I15" s="27">
        <f>SUM(I9:I14)</f>
        <v>27739.170000000002</v>
      </c>
      <c r="J15" s="27">
        <f t="shared" ref="J15:O15" si="1">SUM(J9:J14)</f>
        <v>41.6</v>
      </c>
      <c r="K15" s="27">
        <f t="shared" si="1"/>
        <v>27780.77</v>
      </c>
      <c r="L15" s="27">
        <f t="shared" si="1"/>
        <v>0</v>
      </c>
      <c r="M15" s="27">
        <f t="shared" si="1"/>
        <v>3270.7699999999995</v>
      </c>
      <c r="N15" s="27">
        <f t="shared" si="1"/>
        <v>3270.7699999999995</v>
      </c>
      <c r="O15" s="27">
        <f t="shared" si="1"/>
        <v>24510</v>
      </c>
      <c r="P15" s="28"/>
      <c r="Q15" s="20"/>
      <c r="R15" s="20"/>
    </row>
    <row r="16" spans="2:18" ht="35.1" customHeight="1" x14ac:dyDescent="0.25">
      <c r="B16" s="29">
        <v>1000</v>
      </c>
      <c r="C16" s="29">
        <v>1100</v>
      </c>
      <c r="D16" s="29">
        <v>113</v>
      </c>
      <c r="E16" s="104" t="s">
        <v>123</v>
      </c>
      <c r="F16" s="17" t="s">
        <v>25</v>
      </c>
      <c r="G16" s="119"/>
      <c r="H16" s="29">
        <v>15</v>
      </c>
      <c r="I16" s="13">
        <v>4953.2</v>
      </c>
      <c r="J16" s="13"/>
      <c r="K16" s="12">
        <v>4953.2</v>
      </c>
      <c r="L16" s="13"/>
      <c r="M16" s="13">
        <v>453.2</v>
      </c>
      <c r="N16" s="30">
        <f>M16</f>
        <v>453.2</v>
      </c>
      <c r="O16" s="12">
        <f>K16-N16</f>
        <v>4500</v>
      </c>
      <c r="P16" s="31"/>
      <c r="Q16" s="20"/>
      <c r="R16" s="20"/>
    </row>
    <row r="17" spans="2:22" ht="35.1" customHeight="1" x14ac:dyDescent="0.25">
      <c r="B17" s="23"/>
      <c r="C17" s="23"/>
      <c r="D17" s="23"/>
      <c r="E17" s="24" t="s">
        <v>26</v>
      </c>
      <c r="F17" s="32"/>
      <c r="G17" s="120"/>
      <c r="H17" s="26"/>
      <c r="I17" s="26">
        <f>I16</f>
        <v>4953.2</v>
      </c>
      <c r="J17" s="26">
        <f t="shared" ref="J17:O17" si="2">J16</f>
        <v>0</v>
      </c>
      <c r="K17" s="26">
        <f t="shared" si="2"/>
        <v>4953.2</v>
      </c>
      <c r="L17" s="26">
        <f t="shared" si="2"/>
        <v>0</v>
      </c>
      <c r="M17" s="26">
        <f t="shared" si="2"/>
        <v>453.2</v>
      </c>
      <c r="N17" s="26">
        <f t="shared" si="2"/>
        <v>453.2</v>
      </c>
      <c r="O17" s="26">
        <f t="shared" si="2"/>
        <v>4500</v>
      </c>
      <c r="P17" s="35"/>
      <c r="Q17" s="20"/>
      <c r="R17" s="20"/>
    </row>
    <row r="18" spans="2:22" ht="35.1" customHeight="1" x14ac:dyDescent="0.25">
      <c r="B18" s="29">
        <v>1000</v>
      </c>
      <c r="C18" s="29">
        <v>1100</v>
      </c>
      <c r="D18" s="29">
        <v>113</v>
      </c>
      <c r="E18" s="138" t="s">
        <v>27</v>
      </c>
      <c r="F18" s="36" t="s">
        <v>28</v>
      </c>
      <c r="G18" s="121"/>
      <c r="H18" s="11">
        <v>15</v>
      </c>
      <c r="I18" s="13">
        <v>9795</v>
      </c>
      <c r="J18" s="13"/>
      <c r="K18" s="12">
        <f>I18+J18</f>
        <v>9795</v>
      </c>
      <c r="L18" s="13"/>
      <c r="M18" s="13">
        <v>1454</v>
      </c>
      <c r="N18" s="37">
        <v>1454</v>
      </c>
      <c r="O18" s="12">
        <f>K18-N18</f>
        <v>8341</v>
      </c>
      <c r="P18" s="38"/>
      <c r="Q18" s="20"/>
      <c r="R18" s="20"/>
    </row>
    <row r="19" spans="2:22" ht="35.1" customHeight="1" x14ac:dyDescent="0.25">
      <c r="B19" s="23"/>
      <c r="C19" s="23"/>
      <c r="D19" s="23"/>
      <c r="E19" s="24" t="s">
        <v>29</v>
      </c>
      <c r="F19" s="32"/>
      <c r="G19" s="120"/>
      <c r="H19" s="26"/>
      <c r="I19" s="26">
        <f>I18</f>
        <v>9795</v>
      </c>
      <c r="J19" s="26">
        <f t="shared" ref="J19:O19" si="3">J18</f>
        <v>0</v>
      </c>
      <c r="K19" s="26">
        <f t="shared" si="3"/>
        <v>9795</v>
      </c>
      <c r="L19" s="26">
        <f t="shared" si="3"/>
        <v>0</v>
      </c>
      <c r="M19" s="26">
        <f t="shared" si="3"/>
        <v>1454</v>
      </c>
      <c r="N19" s="26">
        <f t="shared" si="3"/>
        <v>1454</v>
      </c>
      <c r="O19" s="26">
        <f t="shared" si="3"/>
        <v>8341</v>
      </c>
      <c r="P19" s="35"/>
      <c r="Q19" s="20"/>
      <c r="R19" s="20"/>
    </row>
    <row r="20" spans="2:22" ht="35.1" customHeight="1" x14ac:dyDescent="0.25">
      <c r="B20" s="9">
        <v>1000</v>
      </c>
      <c r="C20" s="9">
        <v>1100</v>
      </c>
      <c r="D20" s="9">
        <v>113</v>
      </c>
      <c r="E20" s="137" t="s">
        <v>124</v>
      </c>
      <c r="F20" s="39" t="s">
        <v>30</v>
      </c>
      <c r="G20" s="119"/>
      <c r="H20" s="11">
        <v>15</v>
      </c>
      <c r="I20" s="13">
        <v>5562.4</v>
      </c>
      <c r="J20" s="13"/>
      <c r="K20" s="13">
        <f>I20-J20</f>
        <v>5562.4</v>
      </c>
      <c r="L20" s="13"/>
      <c r="M20" s="13">
        <v>562.4</v>
      </c>
      <c r="N20" s="13">
        <f>M20</f>
        <v>562.4</v>
      </c>
      <c r="O20" s="13">
        <f>K20-N20</f>
        <v>5000</v>
      </c>
      <c r="P20" s="19"/>
      <c r="Q20" s="20"/>
      <c r="R20" s="20"/>
    </row>
    <row r="21" spans="2:22" ht="35.1" customHeight="1" x14ac:dyDescent="0.25">
      <c r="B21" s="9">
        <v>1000</v>
      </c>
      <c r="C21" s="9">
        <v>1100</v>
      </c>
      <c r="D21" s="9">
        <v>113</v>
      </c>
      <c r="E21" s="138" t="s">
        <v>184</v>
      </c>
      <c r="F21" s="17" t="s">
        <v>31</v>
      </c>
      <c r="G21" s="121"/>
      <c r="H21" s="11">
        <v>15</v>
      </c>
      <c r="I21" s="13">
        <v>4417.3599999999997</v>
      </c>
      <c r="J21" s="13"/>
      <c r="K21" s="13">
        <f>I21-J21</f>
        <v>4417.3599999999997</v>
      </c>
      <c r="L21" s="13"/>
      <c r="M21" s="13">
        <v>367.36</v>
      </c>
      <c r="N21" s="13">
        <f>M21</f>
        <v>367.36</v>
      </c>
      <c r="O21" s="13">
        <f t="shared" ref="O21" si="4">K21-N21</f>
        <v>4049.9999999999995</v>
      </c>
      <c r="P21" s="19"/>
      <c r="Q21" s="20"/>
      <c r="R21" s="20"/>
    </row>
    <row r="22" spans="2:22" ht="35.1" customHeight="1" x14ac:dyDescent="0.25">
      <c r="B22" s="23"/>
      <c r="C22" s="23"/>
      <c r="D22" s="23"/>
      <c r="E22" s="24" t="s">
        <v>32</v>
      </c>
      <c r="F22" s="32"/>
      <c r="G22" s="120"/>
      <c r="H22" s="40"/>
      <c r="I22" s="26">
        <f>SUM(I20:I21)</f>
        <v>9979.7599999999984</v>
      </c>
      <c r="J22" s="26">
        <f t="shared" ref="J22:O22" si="5">SUM(J20:J21)</f>
        <v>0</v>
      </c>
      <c r="K22" s="26">
        <f t="shared" si="5"/>
        <v>9979.7599999999984</v>
      </c>
      <c r="L22" s="26">
        <f t="shared" si="5"/>
        <v>0</v>
      </c>
      <c r="M22" s="26">
        <f t="shared" si="5"/>
        <v>929.76</v>
      </c>
      <c r="N22" s="26">
        <f t="shared" si="5"/>
        <v>929.76</v>
      </c>
      <c r="O22" s="26">
        <f t="shared" si="5"/>
        <v>9050</v>
      </c>
      <c r="P22" s="35"/>
      <c r="Q22" s="20"/>
      <c r="R22" s="20"/>
    </row>
    <row r="23" spans="2:22" ht="35.1" customHeight="1" x14ac:dyDescent="0.25">
      <c r="B23" s="9">
        <v>1000</v>
      </c>
      <c r="C23" s="9">
        <v>1100</v>
      </c>
      <c r="D23" s="9">
        <v>113</v>
      </c>
      <c r="E23" s="137" t="s">
        <v>170</v>
      </c>
      <c r="F23" s="17" t="s">
        <v>33</v>
      </c>
      <c r="G23" s="121"/>
      <c r="H23" s="11">
        <v>15</v>
      </c>
      <c r="I23" s="13">
        <v>4953.2</v>
      </c>
      <c r="J23" s="13"/>
      <c r="K23" s="12">
        <v>4953.2</v>
      </c>
      <c r="L23" s="13"/>
      <c r="M23" s="13">
        <v>453.2</v>
      </c>
      <c r="N23" s="30">
        <f>M23</f>
        <v>453.2</v>
      </c>
      <c r="O23" s="12">
        <f>K23-N23</f>
        <v>4500</v>
      </c>
      <c r="P23" s="19"/>
      <c r="Q23" s="20"/>
      <c r="R23" s="20"/>
    </row>
    <row r="24" spans="2:22" ht="35.1" customHeight="1" x14ac:dyDescent="0.25">
      <c r="B24" s="24"/>
      <c r="C24" s="24"/>
      <c r="D24" s="24"/>
      <c r="E24" s="24" t="s">
        <v>34</v>
      </c>
      <c r="F24" s="25"/>
      <c r="G24" s="61"/>
      <c r="H24" s="26"/>
      <c r="I24" s="27">
        <f>I23</f>
        <v>4953.2</v>
      </c>
      <c r="J24" s="27">
        <f t="shared" ref="J24:O24" si="6">J23</f>
        <v>0</v>
      </c>
      <c r="K24" s="27">
        <f t="shared" si="6"/>
        <v>4953.2</v>
      </c>
      <c r="L24" s="27">
        <f t="shared" si="6"/>
        <v>0</v>
      </c>
      <c r="M24" s="27">
        <f t="shared" si="6"/>
        <v>453.2</v>
      </c>
      <c r="N24" s="27">
        <f t="shared" si="6"/>
        <v>453.2</v>
      </c>
      <c r="O24" s="27">
        <f t="shared" si="6"/>
        <v>4500</v>
      </c>
      <c r="P24" s="28"/>
      <c r="Q24" s="41"/>
      <c r="R24" s="20"/>
    </row>
    <row r="25" spans="2:22" ht="35.1" customHeight="1" x14ac:dyDescent="0.25">
      <c r="B25" s="9">
        <v>1000</v>
      </c>
      <c r="C25" s="9">
        <v>1100</v>
      </c>
      <c r="D25" s="9">
        <v>113</v>
      </c>
      <c r="E25" s="105" t="s">
        <v>125</v>
      </c>
      <c r="F25" s="10" t="s">
        <v>35</v>
      </c>
      <c r="G25" s="119"/>
      <c r="H25" s="11">
        <v>15</v>
      </c>
      <c r="I25" s="12">
        <v>9133.81</v>
      </c>
      <c r="J25" s="12">
        <v>0</v>
      </c>
      <c r="K25" s="12">
        <f>I25+J25</f>
        <v>9133.81</v>
      </c>
      <c r="L25" s="12"/>
      <c r="M25" s="12">
        <v>1312.81</v>
      </c>
      <c r="N25" s="12">
        <f>M25</f>
        <v>1312.81</v>
      </c>
      <c r="O25" s="12">
        <f>K25-N25</f>
        <v>7821</v>
      </c>
      <c r="P25" s="19"/>
      <c r="Q25" s="41"/>
      <c r="R25" s="20"/>
    </row>
    <row r="26" spans="2:22" s="109" customFormat="1" ht="35.1" customHeight="1" x14ac:dyDescent="0.25">
      <c r="B26" s="111">
        <v>1000</v>
      </c>
      <c r="C26" s="111">
        <v>1100</v>
      </c>
      <c r="D26" s="111">
        <v>113</v>
      </c>
      <c r="E26" s="105" t="s">
        <v>126</v>
      </c>
      <c r="F26" s="112" t="s">
        <v>163</v>
      </c>
      <c r="G26" s="122"/>
      <c r="H26" s="113">
        <v>15</v>
      </c>
      <c r="I26" s="114">
        <v>5562.4</v>
      </c>
      <c r="J26" s="114"/>
      <c r="K26" s="114">
        <f>I26-J26</f>
        <v>5562.4</v>
      </c>
      <c r="L26" s="114"/>
      <c r="M26" s="114">
        <v>562.4</v>
      </c>
      <c r="N26" s="114">
        <f>M26</f>
        <v>562.4</v>
      </c>
      <c r="O26" s="115">
        <f>K26-N26</f>
        <v>5000</v>
      </c>
      <c r="P26" s="116"/>
      <c r="Q26" s="41"/>
      <c r="R26" s="20"/>
    </row>
    <row r="27" spans="2:22" ht="35.1" customHeight="1" x14ac:dyDescent="0.25">
      <c r="B27" s="9">
        <v>1000</v>
      </c>
      <c r="C27" s="9">
        <v>1100</v>
      </c>
      <c r="D27" s="9">
        <v>113</v>
      </c>
      <c r="E27" s="42"/>
      <c r="F27" s="10" t="s">
        <v>36</v>
      </c>
      <c r="G27" s="123"/>
      <c r="H27" s="11">
        <v>15</v>
      </c>
      <c r="I27" s="12"/>
      <c r="J27" s="12">
        <v>0</v>
      </c>
      <c r="K27" s="12">
        <v>0</v>
      </c>
      <c r="L27" s="12"/>
      <c r="M27" s="12"/>
      <c r="N27" s="12"/>
      <c r="O27" s="12">
        <v>0</v>
      </c>
      <c r="P27" s="19"/>
      <c r="Q27" s="41"/>
      <c r="R27" s="20"/>
    </row>
    <row r="28" spans="2:22" ht="35.1" customHeight="1" x14ac:dyDescent="0.25">
      <c r="B28" s="24"/>
      <c r="C28" s="24"/>
      <c r="D28" s="24"/>
      <c r="E28" s="24" t="s">
        <v>37</v>
      </c>
      <c r="F28" s="25"/>
      <c r="G28" s="61"/>
      <c r="H28" s="26"/>
      <c r="I28" s="27">
        <f>SUM(I25:I27)</f>
        <v>14696.21</v>
      </c>
      <c r="J28" s="27">
        <f t="shared" ref="J28:O28" si="7">SUM(J25:J27)</f>
        <v>0</v>
      </c>
      <c r="K28" s="27">
        <f t="shared" si="7"/>
        <v>14696.21</v>
      </c>
      <c r="L28" s="27">
        <f t="shared" si="7"/>
        <v>0</v>
      </c>
      <c r="M28" s="27">
        <f t="shared" si="7"/>
        <v>1875.21</v>
      </c>
      <c r="N28" s="27">
        <f t="shared" si="7"/>
        <v>1875.21</v>
      </c>
      <c r="O28" s="27">
        <f t="shared" si="7"/>
        <v>12821</v>
      </c>
      <c r="P28" s="28"/>
      <c r="Q28" s="41"/>
      <c r="R28" s="20"/>
    </row>
    <row r="29" spans="2:22" x14ac:dyDescent="0.25">
      <c r="B29" s="43"/>
      <c r="C29" s="43"/>
      <c r="D29" s="43"/>
      <c r="E29" s="44"/>
      <c r="F29" s="15"/>
      <c r="G29" s="100"/>
      <c r="H29" s="45"/>
      <c r="I29" s="45"/>
      <c r="J29" s="45"/>
      <c r="K29" s="45"/>
      <c r="L29" s="45"/>
      <c r="M29" s="45"/>
      <c r="N29" s="45"/>
      <c r="O29" s="45"/>
      <c r="P29" s="14"/>
      <c r="Q29" s="41"/>
      <c r="R29" s="20"/>
    </row>
    <row r="30" spans="2:22" x14ac:dyDescent="0.25">
      <c r="B30" s="43"/>
      <c r="C30" s="43"/>
      <c r="D30" s="43"/>
      <c r="E30" s="44"/>
      <c r="F30" s="15"/>
      <c r="G30" s="100"/>
      <c r="H30" s="45"/>
      <c r="I30" s="45"/>
      <c r="J30" s="45"/>
      <c r="K30" s="45"/>
      <c r="L30" s="45"/>
      <c r="M30" s="45"/>
      <c r="N30" s="45"/>
      <c r="O30" s="45"/>
      <c r="P30" s="14"/>
      <c r="Q30" s="41"/>
      <c r="R30" s="20"/>
      <c r="S30" s="1"/>
      <c r="T30" s="1"/>
      <c r="U30" s="1"/>
      <c r="V30" s="1"/>
    </row>
    <row r="31" spans="2:22" ht="30" customHeight="1" x14ac:dyDescent="0.25">
      <c r="B31" s="43"/>
      <c r="C31" s="43"/>
      <c r="D31" s="43"/>
      <c r="E31" s="44"/>
      <c r="F31" s="15"/>
      <c r="G31" s="100"/>
      <c r="H31" s="45"/>
      <c r="I31" s="45"/>
      <c r="J31" s="45"/>
      <c r="K31" s="45"/>
      <c r="L31" s="45"/>
      <c r="M31" s="45"/>
      <c r="N31" s="45"/>
      <c r="O31" s="45"/>
      <c r="P31" s="14"/>
      <c r="Q31" s="41"/>
      <c r="R31" s="20"/>
    </row>
    <row r="32" spans="2:22" ht="22.5" customHeight="1" x14ac:dyDescent="0.25">
      <c r="B32" s="43"/>
      <c r="C32" s="43"/>
      <c r="D32" s="43"/>
      <c r="E32" s="391"/>
      <c r="F32" s="391"/>
      <c r="G32" s="391"/>
      <c r="P32" s="14"/>
      <c r="Q32" s="41"/>
      <c r="R32" s="20"/>
    </row>
    <row r="33" spans="2:22" ht="29.25" customHeight="1" x14ac:dyDescent="0.25">
      <c r="B33" s="43"/>
      <c r="C33" s="43"/>
      <c r="D33" s="43"/>
      <c r="E33" s="391" t="s">
        <v>0</v>
      </c>
      <c r="F33" s="391"/>
      <c r="G33" s="391"/>
      <c r="H33" s="45"/>
      <c r="I33" s="45"/>
      <c r="J33" s="45"/>
      <c r="K33" s="45"/>
      <c r="L33" s="45"/>
      <c r="M33" s="45"/>
      <c r="N33" s="45"/>
      <c r="O33" s="45"/>
      <c r="P33" s="14"/>
      <c r="Q33" s="41"/>
      <c r="R33" s="20"/>
    </row>
    <row r="34" spans="2:22" ht="18" x14ac:dyDescent="0.25">
      <c r="B34" s="3"/>
      <c r="C34" s="41"/>
      <c r="D34" s="41"/>
      <c r="E34" s="391" t="s">
        <v>1</v>
      </c>
      <c r="F34" s="391"/>
      <c r="G34" s="391"/>
      <c r="H34" s="391" t="s">
        <v>189</v>
      </c>
      <c r="I34" s="391"/>
      <c r="J34" s="391"/>
      <c r="K34" s="391"/>
      <c r="L34" s="391"/>
      <c r="M34" s="391"/>
      <c r="N34" s="391"/>
      <c r="O34" s="391"/>
      <c r="P34" s="41"/>
      <c r="Q34" s="41"/>
      <c r="R34" s="20"/>
    </row>
    <row r="35" spans="2:22" ht="39.75" customHeight="1" x14ac:dyDescent="0.25">
      <c r="B35" s="4"/>
      <c r="C35" s="41"/>
      <c r="D35" s="41"/>
      <c r="E35" s="413"/>
      <c r="F35" s="413"/>
      <c r="G35" s="413"/>
      <c r="H35" s="46"/>
      <c r="I35" s="46"/>
      <c r="J35" s="46"/>
      <c r="K35" s="46"/>
      <c r="L35" s="46"/>
      <c r="M35" s="46"/>
      <c r="N35" s="46"/>
      <c r="O35" s="46"/>
      <c r="P35" s="41"/>
      <c r="Q35" s="41"/>
      <c r="R35" s="20"/>
    </row>
    <row r="36" spans="2:22" ht="39.75" customHeight="1" x14ac:dyDescent="0.25">
      <c r="B36" s="407" t="s">
        <v>9</v>
      </c>
      <c r="C36" s="407" t="s">
        <v>10</v>
      </c>
      <c r="D36" s="411" t="s">
        <v>11</v>
      </c>
      <c r="E36" s="404" t="s">
        <v>2</v>
      </c>
      <c r="F36" s="396" t="s">
        <v>38</v>
      </c>
      <c r="G36" s="396"/>
      <c r="H36" s="419" t="s">
        <v>12</v>
      </c>
      <c r="I36" s="402" t="s">
        <v>13</v>
      </c>
      <c r="J36" s="402" t="s">
        <v>14</v>
      </c>
      <c r="K36" s="404" t="s">
        <v>15</v>
      </c>
      <c r="L36" s="402" t="s">
        <v>16</v>
      </c>
      <c r="M36" s="402" t="s">
        <v>17</v>
      </c>
      <c r="N36" s="414" t="s">
        <v>18</v>
      </c>
      <c r="O36" s="416" t="s">
        <v>7</v>
      </c>
      <c r="P36" s="417" t="s">
        <v>8</v>
      </c>
      <c r="Q36" s="1"/>
      <c r="R36" s="1"/>
    </row>
    <row r="37" spans="2:22" ht="39.75" customHeight="1" x14ac:dyDescent="0.25">
      <c r="B37" s="408"/>
      <c r="C37" s="408"/>
      <c r="D37" s="412"/>
      <c r="E37" s="406"/>
      <c r="F37" s="398"/>
      <c r="G37" s="398"/>
      <c r="H37" s="420"/>
      <c r="I37" s="403"/>
      <c r="J37" s="403"/>
      <c r="K37" s="406"/>
      <c r="L37" s="403"/>
      <c r="M37" s="403"/>
      <c r="N37" s="415"/>
      <c r="O37" s="416"/>
      <c r="P37" s="417"/>
      <c r="Q37" s="1"/>
      <c r="R37" s="1"/>
    </row>
    <row r="38" spans="2:22" ht="39.75" customHeight="1" x14ac:dyDescent="0.25">
      <c r="B38" s="167">
        <v>1000</v>
      </c>
      <c r="C38" s="159">
        <v>1100</v>
      </c>
      <c r="D38" s="159">
        <v>113</v>
      </c>
      <c r="E38" s="160" t="s">
        <v>178</v>
      </c>
      <c r="F38" s="164" t="s">
        <v>179</v>
      </c>
      <c r="G38" s="164"/>
      <c r="H38" s="11">
        <v>15</v>
      </c>
      <c r="I38" s="12">
        <v>5928.06</v>
      </c>
      <c r="J38" s="12"/>
      <c r="K38" s="12">
        <f>I38-J38</f>
        <v>5928.06</v>
      </c>
      <c r="L38" s="12"/>
      <c r="M38" s="12">
        <v>628.05999999999995</v>
      </c>
      <c r="N38" s="12">
        <v>628.05999999999995</v>
      </c>
      <c r="O38" s="12">
        <f>K38-N38</f>
        <v>5300</v>
      </c>
      <c r="P38" s="168"/>
      <c r="Q38" s="1"/>
      <c r="R38" s="1"/>
    </row>
    <row r="39" spans="2:22" ht="39.75" customHeight="1" x14ac:dyDescent="0.25">
      <c r="B39" s="54"/>
      <c r="C39" s="54"/>
      <c r="D39" s="54"/>
      <c r="E39" s="24" t="s">
        <v>180</v>
      </c>
      <c r="F39" s="25"/>
      <c r="G39" s="61"/>
      <c r="H39" s="58"/>
      <c r="I39" s="161">
        <f>SUM(I38)</f>
        <v>5928.06</v>
      </c>
      <c r="J39" s="161">
        <f t="shared" ref="J39:O39" si="8">SUM(J38)</f>
        <v>0</v>
      </c>
      <c r="K39" s="161">
        <f t="shared" si="8"/>
        <v>5928.06</v>
      </c>
      <c r="L39" s="161">
        <f t="shared" si="8"/>
        <v>0</v>
      </c>
      <c r="M39" s="161">
        <f t="shared" si="8"/>
        <v>628.05999999999995</v>
      </c>
      <c r="N39" s="161">
        <f t="shared" si="8"/>
        <v>628.05999999999995</v>
      </c>
      <c r="O39" s="161">
        <f t="shared" si="8"/>
        <v>5300</v>
      </c>
      <c r="P39" s="28"/>
      <c r="Q39" s="20"/>
      <c r="R39" s="41"/>
      <c r="S39" s="41"/>
      <c r="T39" s="41"/>
      <c r="U39" s="41"/>
      <c r="V39" s="41"/>
    </row>
    <row r="40" spans="2:22" ht="39.75" customHeight="1" x14ac:dyDescent="0.25">
      <c r="B40" s="76">
        <v>1000</v>
      </c>
      <c r="C40" s="76">
        <v>1100</v>
      </c>
      <c r="D40" s="76">
        <v>113</v>
      </c>
      <c r="E40" s="148" t="s">
        <v>134</v>
      </c>
      <c r="F40" s="79" t="s">
        <v>53</v>
      </c>
      <c r="G40" s="149"/>
      <c r="H40" s="157">
        <v>15</v>
      </c>
      <c r="I40" s="13">
        <v>5562.4</v>
      </c>
      <c r="J40" s="13"/>
      <c r="K40" s="13">
        <f>I40-J40</f>
        <v>5562.4</v>
      </c>
      <c r="L40" s="13"/>
      <c r="M40" s="13">
        <v>562.4</v>
      </c>
      <c r="N40" s="13">
        <f>M40</f>
        <v>562.4</v>
      </c>
      <c r="O40" s="13">
        <f>K40-N40</f>
        <v>5000</v>
      </c>
      <c r="P40" s="158"/>
      <c r="Q40" s="20"/>
      <c r="R40" s="41"/>
      <c r="S40" s="41"/>
      <c r="T40" s="41"/>
      <c r="U40" s="41"/>
      <c r="V40" s="41"/>
    </row>
    <row r="41" spans="2:22" ht="39.75" customHeight="1" x14ac:dyDescent="0.25">
      <c r="B41" s="9">
        <v>1000</v>
      </c>
      <c r="C41" s="9">
        <v>1100</v>
      </c>
      <c r="D41" s="9">
        <v>113</v>
      </c>
      <c r="E41" s="106" t="s">
        <v>135</v>
      </c>
      <c r="F41" s="10" t="s">
        <v>31</v>
      </c>
      <c r="G41" s="138"/>
      <c r="H41" s="11">
        <v>15</v>
      </c>
      <c r="I41" s="13">
        <v>4417.3599999999997</v>
      </c>
      <c r="J41" s="13"/>
      <c r="K41" s="13">
        <f>I41-J41</f>
        <v>4417.3599999999997</v>
      </c>
      <c r="L41" s="13"/>
      <c r="M41" s="13">
        <v>367.36</v>
      </c>
      <c r="N41" s="13">
        <f>M41</f>
        <v>367.36</v>
      </c>
      <c r="O41" s="13">
        <f t="shared" ref="O41" si="9">K41-N41</f>
        <v>4049.9999999999995</v>
      </c>
      <c r="P41" s="19"/>
      <c r="Q41" s="20"/>
      <c r="R41" s="41"/>
      <c r="S41" s="41"/>
      <c r="T41" s="41"/>
      <c r="U41" s="41"/>
      <c r="V41" s="41"/>
    </row>
    <row r="42" spans="2:22" ht="39.75" customHeight="1" x14ac:dyDescent="0.25">
      <c r="B42" s="9">
        <v>1000</v>
      </c>
      <c r="C42" s="9">
        <v>1100</v>
      </c>
      <c r="D42" s="9">
        <v>113</v>
      </c>
      <c r="E42" s="138"/>
      <c r="F42" s="10" t="s">
        <v>54</v>
      </c>
      <c r="G42" s="126"/>
      <c r="H42" s="11"/>
      <c r="I42" s="12"/>
      <c r="J42" s="12"/>
      <c r="K42" s="12">
        <v>0</v>
      </c>
      <c r="L42" s="12"/>
      <c r="M42" s="12"/>
      <c r="N42" s="12">
        <v>0</v>
      </c>
      <c r="O42" s="12">
        <v>0</v>
      </c>
      <c r="P42" s="19"/>
      <c r="Q42" s="20"/>
      <c r="R42" s="41"/>
      <c r="S42" s="41"/>
      <c r="T42" s="41"/>
      <c r="U42" s="41"/>
      <c r="V42" s="41"/>
    </row>
    <row r="43" spans="2:22" ht="39.75" customHeight="1" x14ac:dyDescent="0.25">
      <c r="B43" s="54"/>
      <c r="C43" s="54"/>
      <c r="D43" s="54"/>
      <c r="E43" s="24" t="s">
        <v>55</v>
      </c>
      <c r="F43" s="25"/>
      <c r="G43" s="61"/>
      <c r="H43" s="58"/>
      <c r="I43" s="27">
        <f>SUM(I40:I42)</f>
        <v>9979.7599999999984</v>
      </c>
      <c r="J43" s="27">
        <f t="shared" ref="J43:O43" si="10">SUM(J40:J42)</f>
        <v>0</v>
      </c>
      <c r="K43" s="27">
        <f t="shared" si="10"/>
        <v>9979.7599999999984</v>
      </c>
      <c r="L43" s="27">
        <f t="shared" si="10"/>
        <v>0</v>
      </c>
      <c r="M43" s="27">
        <f t="shared" si="10"/>
        <v>929.76</v>
      </c>
      <c r="N43" s="27">
        <f t="shared" si="10"/>
        <v>929.76</v>
      </c>
      <c r="O43" s="27">
        <f t="shared" si="10"/>
        <v>9050</v>
      </c>
      <c r="P43" s="28"/>
      <c r="Q43" s="20"/>
      <c r="R43" s="41"/>
      <c r="S43" s="41"/>
      <c r="T43" s="41"/>
      <c r="U43" s="41"/>
      <c r="V43" s="41"/>
    </row>
    <row r="44" spans="2:22" ht="39.75" customHeight="1" x14ac:dyDescent="0.25">
      <c r="B44" s="9">
        <v>1000</v>
      </c>
      <c r="C44" s="9">
        <v>1100</v>
      </c>
      <c r="D44" s="9">
        <v>113</v>
      </c>
      <c r="E44" s="106" t="s">
        <v>136</v>
      </c>
      <c r="F44" s="59" t="s">
        <v>57</v>
      </c>
      <c r="G44" s="119"/>
      <c r="H44" s="11">
        <v>15</v>
      </c>
      <c r="I44" s="12">
        <v>8333</v>
      </c>
      <c r="J44" s="12"/>
      <c r="K44" s="12">
        <v>8333</v>
      </c>
      <c r="L44" s="12"/>
      <c r="M44" s="12">
        <v>1141</v>
      </c>
      <c r="N44" s="60">
        <v>1141</v>
      </c>
      <c r="O44" s="12">
        <f>K44-N44</f>
        <v>7192</v>
      </c>
      <c r="P44" s="165"/>
      <c r="Q44" s="41"/>
      <c r="R44" s="20"/>
    </row>
    <row r="45" spans="2:22" ht="39.75" customHeight="1" x14ac:dyDescent="0.25">
      <c r="B45" s="9">
        <v>1000</v>
      </c>
      <c r="C45" s="9">
        <v>1100</v>
      </c>
      <c r="D45" s="9">
        <v>113</v>
      </c>
      <c r="E45" s="138"/>
      <c r="F45" s="59" t="s">
        <v>58</v>
      </c>
      <c r="G45" s="126"/>
      <c r="H45" s="11"/>
      <c r="I45" s="12"/>
      <c r="J45" s="12"/>
      <c r="K45" s="12">
        <v>0</v>
      </c>
      <c r="L45" s="12"/>
      <c r="M45" s="12"/>
      <c r="N45" s="60"/>
      <c r="O45" s="12">
        <v>0</v>
      </c>
      <c r="P45" s="165"/>
      <c r="Q45" s="41"/>
      <c r="R45" s="20"/>
    </row>
    <row r="46" spans="2:22" ht="39.75" customHeight="1" x14ac:dyDescent="0.25">
      <c r="B46" s="9">
        <v>1000</v>
      </c>
      <c r="C46" s="9">
        <v>1100</v>
      </c>
      <c r="D46" s="9">
        <v>113</v>
      </c>
      <c r="E46" s="106" t="s">
        <v>137</v>
      </c>
      <c r="F46" s="59" t="s">
        <v>36</v>
      </c>
      <c r="G46" s="119"/>
      <c r="H46" s="11">
        <v>15</v>
      </c>
      <c r="I46" s="12">
        <v>3089.65</v>
      </c>
      <c r="J46" s="12">
        <v>0</v>
      </c>
      <c r="K46" s="12">
        <v>3089.65</v>
      </c>
      <c r="L46" s="12"/>
      <c r="M46" s="12">
        <v>89.65</v>
      </c>
      <c r="N46" s="60">
        <v>89.65</v>
      </c>
      <c r="O46" s="12">
        <f>K46-N46</f>
        <v>3000</v>
      </c>
      <c r="P46" s="165"/>
      <c r="Q46" s="41"/>
      <c r="R46" s="20"/>
    </row>
    <row r="47" spans="2:22" ht="39.75" customHeight="1" x14ac:dyDescent="0.25">
      <c r="B47" s="9">
        <v>1000</v>
      </c>
      <c r="C47" s="9">
        <v>1100</v>
      </c>
      <c r="D47" s="9">
        <v>113</v>
      </c>
      <c r="E47" s="138"/>
      <c r="F47" s="59" t="s">
        <v>59</v>
      </c>
      <c r="G47" s="126"/>
      <c r="H47" s="11"/>
      <c r="I47" s="12"/>
      <c r="J47" s="12">
        <v>0</v>
      </c>
      <c r="K47" s="12">
        <v>0</v>
      </c>
      <c r="L47" s="12"/>
      <c r="M47" s="12"/>
      <c r="N47" s="60"/>
      <c r="O47" s="12">
        <v>0</v>
      </c>
      <c r="P47" s="165"/>
      <c r="Q47" s="41"/>
      <c r="R47" s="20"/>
    </row>
    <row r="48" spans="2:22" ht="39.75" customHeight="1" x14ac:dyDescent="0.25">
      <c r="B48" s="9">
        <v>1000</v>
      </c>
      <c r="C48" s="9">
        <v>1100</v>
      </c>
      <c r="D48" s="9">
        <v>113</v>
      </c>
      <c r="E48" s="138" t="s">
        <v>60</v>
      </c>
      <c r="F48" s="59" t="s">
        <v>59</v>
      </c>
      <c r="G48" s="126"/>
      <c r="H48" s="11">
        <v>15</v>
      </c>
      <c r="I48" s="12">
        <v>4357.84</v>
      </c>
      <c r="J48" s="12">
        <v>0</v>
      </c>
      <c r="K48" s="12">
        <f>I48-J48</f>
        <v>4357.84</v>
      </c>
      <c r="L48" s="12"/>
      <c r="M48" s="12">
        <v>357.84</v>
      </c>
      <c r="N48" s="12">
        <v>357.84</v>
      </c>
      <c r="O48" s="12">
        <f>K48-N48</f>
        <v>4000</v>
      </c>
      <c r="P48" s="165"/>
      <c r="Q48" s="41"/>
      <c r="R48" s="20"/>
    </row>
    <row r="49" spans="2:22" ht="39.75" customHeight="1" x14ac:dyDescent="0.25">
      <c r="B49" s="23"/>
      <c r="C49" s="23"/>
      <c r="D49" s="23"/>
      <c r="E49" s="102" t="s">
        <v>62</v>
      </c>
      <c r="F49" s="33"/>
      <c r="G49" s="120"/>
      <c r="H49" s="40"/>
      <c r="I49" s="26">
        <f>SUM(I44:I48)</f>
        <v>15780.49</v>
      </c>
      <c r="J49" s="26">
        <f t="shared" ref="J49:O49" si="11">SUM(J44:J48)</f>
        <v>0</v>
      </c>
      <c r="K49" s="26">
        <f t="shared" si="11"/>
        <v>15780.49</v>
      </c>
      <c r="L49" s="26">
        <f t="shared" si="11"/>
        <v>0</v>
      </c>
      <c r="M49" s="26">
        <f t="shared" si="11"/>
        <v>1588.49</v>
      </c>
      <c r="N49" s="26">
        <f t="shared" si="11"/>
        <v>1588.49</v>
      </c>
      <c r="O49" s="26">
        <f t="shared" si="11"/>
        <v>14192</v>
      </c>
      <c r="P49" s="33"/>
      <c r="Q49" s="41"/>
      <c r="R49" s="20"/>
    </row>
    <row r="50" spans="2:22" x14ac:dyDescent="0.25">
      <c r="B50" s="43"/>
      <c r="C50" s="43"/>
      <c r="D50" s="43"/>
      <c r="E50" s="44"/>
      <c r="F50" s="15"/>
      <c r="G50" s="100"/>
      <c r="H50" s="45"/>
      <c r="I50" s="45"/>
      <c r="J50" s="45"/>
      <c r="K50" s="45"/>
      <c r="L50" s="45"/>
      <c r="M50" s="45"/>
      <c r="N50" s="45"/>
      <c r="O50" s="45"/>
      <c r="P50" s="14"/>
      <c r="Q50" s="41"/>
      <c r="R50" s="20"/>
    </row>
    <row r="51" spans="2:22" ht="42" customHeight="1" x14ac:dyDescent="0.25">
      <c r="B51" s="43"/>
      <c r="C51" s="43"/>
      <c r="D51" s="43"/>
      <c r="E51" s="418"/>
      <c r="F51" s="418"/>
      <c r="G51" s="418"/>
      <c r="H51" s="391"/>
      <c r="I51" s="391"/>
      <c r="J51" s="391"/>
      <c r="K51" s="391"/>
      <c r="L51" s="391"/>
      <c r="M51" s="391"/>
      <c r="N51" s="391"/>
      <c r="O51" s="391"/>
      <c r="P51" s="14"/>
      <c r="Q51" s="41"/>
      <c r="R51" s="41"/>
    </row>
    <row r="52" spans="2:22" ht="18" x14ac:dyDescent="0.25">
      <c r="B52" s="43"/>
      <c r="C52" s="43"/>
      <c r="D52" s="43"/>
      <c r="E52" s="391" t="s">
        <v>0</v>
      </c>
      <c r="F52" s="391"/>
      <c r="G52" s="391"/>
      <c r="H52" s="45"/>
      <c r="I52" s="45"/>
      <c r="J52" s="45"/>
      <c r="K52" s="45"/>
      <c r="L52" s="45"/>
      <c r="M52" s="45"/>
      <c r="N52" s="45"/>
      <c r="O52" s="45"/>
      <c r="P52" s="14"/>
      <c r="Q52" s="41"/>
      <c r="R52" s="41"/>
      <c r="S52" s="1"/>
      <c r="T52" s="1"/>
      <c r="U52" s="1"/>
      <c r="V52" s="1"/>
    </row>
    <row r="53" spans="2:22" ht="18" x14ac:dyDescent="0.25">
      <c r="B53" s="3"/>
      <c r="C53" s="41"/>
      <c r="D53" s="41"/>
      <c r="E53" s="391" t="s">
        <v>1</v>
      </c>
      <c r="F53" s="391"/>
      <c r="G53" s="391"/>
      <c r="H53" s="391" t="s">
        <v>189</v>
      </c>
      <c r="I53" s="391"/>
      <c r="J53" s="391"/>
      <c r="K53" s="391"/>
      <c r="L53" s="391"/>
      <c r="M53" s="391"/>
      <c r="N53" s="391"/>
      <c r="O53" s="391"/>
      <c r="P53" s="41"/>
      <c r="Q53" s="20"/>
      <c r="R53" s="41"/>
      <c r="S53" s="1"/>
      <c r="T53" s="1"/>
      <c r="U53" s="1"/>
      <c r="V53" s="1"/>
    </row>
    <row r="54" spans="2:22" ht="18" x14ac:dyDescent="0.25">
      <c r="B54" s="4"/>
      <c r="C54" s="41"/>
      <c r="D54" s="41"/>
      <c r="E54" s="391"/>
      <c r="F54" s="391"/>
      <c r="G54" s="391"/>
      <c r="H54" s="46"/>
      <c r="I54" s="46"/>
      <c r="J54" s="46"/>
      <c r="K54" s="46"/>
      <c r="L54" s="46"/>
      <c r="M54" s="46"/>
      <c r="N54" s="46"/>
      <c r="O54" s="46"/>
      <c r="P54" s="41"/>
      <c r="Q54" s="41"/>
      <c r="R54" s="41"/>
      <c r="S54" s="1"/>
      <c r="T54" s="1"/>
      <c r="U54" s="1"/>
      <c r="V54" s="1"/>
    </row>
    <row r="55" spans="2:22" x14ac:dyDescent="0.25">
      <c r="B55" s="402" t="s">
        <v>9</v>
      </c>
      <c r="C55" s="402" t="s">
        <v>10</v>
      </c>
      <c r="D55" s="402" t="s">
        <v>11</v>
      </c>
      <c r="E55" s="404" t="s">
        <v>2</v>
      </c>
      <c r="F55" s="396" t="s">
        <v>38</v>
      </c>
      <c r="G55" s="396" t="s">
        <v>4</v>
      </c>
      <c r="H55" s="409" t="s">
        <v>12</v>
      </c>
      <c r="I55" s="47" t="s">
        <v>39</v>
      </c>
      <c r="J55" s="47"/>
      <c r="K55" s="48"/>
      <c r="L55" s="423" t="s">
        <v>6</v>
      </c>
      <c r="M55" s="424"/>
      <c r="N55" s="425"/>
      <c r="O55" s="396" t="s">
        <v>7</v>
      </c>
      <c r="P55" s="404" t="s">
        <v>8</v>
      </c>
      <c r="Q55" s="41"/>
      <c r="R55" s="41"/>
      <c r="S55" s="1"/>
      <c r="T55" s="1"/>
      <c r="U55" s="1"/>
      <c r="V55" s="1"/>
    </row>
    <row r="56" spans="2:22" x14ac:dyDescent="0.25">
      <c r="B56" s="421"/>
      <c r="C56" s="421"/>
      <c r="D56" s="421"/>
      <c r="E56" s="405"/>
      <c r="F56" s="397"/>
      <c r="G56" s="397"/>
      <c r="H56" s="422"/>
      <c r="I56" s="409" t="s">
        <v>13</v>
      </c>
      <c r="J56" s="409" t="s">
        <v>14</v>
      </c>
      <c r="K56" s="426" t="s">
        <v>15</v>
      </c>
      <c r="L56" s="409" t="s">
        <v>16</v>
      </c>
      <c r="M56" s="402" t="s">
        <v>17</v>
      </c>
      <c r="N56" s="402" t="s">
        <v>18</v>
      </c>
      <c r="O56" s="397"/>
      <c r="P56" s="405"/>
      <c r="Q56" s="41"/>
      <c r="R56" s="41"/>
      <c r="S56" s="1"/>
      <c r="T56" s="1"/>
      <c r="U56" s="1"/>
      <c r="V56" s="1"/>
    </row>
    <row r="57" spans="2:22" ht="20.25" customHeight="1" x14ac:dyDescent="0.25">
      <c r="B57" s="403"/>
      <c r="C57" s="403"/>
      <c r="D57" s="403"/>
      <c r="E57" s="406"/>
      <c r="F57" s="398"/>
      <c r="G57" s="398"/>
      <c r="H57" s="410"/>
      <c r="I57" s="410"/>
      <c r="J57" s="410"/>
      <c r="K57" s="427"/>
      <c r="L57" s="410"/>
      <c r="M57" s="403"/>
      <c r="N57" s="403"/>
      <c r="O57" s="398"/>
      <c r="P57" s="406"/>
      <c r="Q57" s="41"/>
      <c r="R57" s="41"/>
      <c r="S57" s="1"/>
      <c r="T57" s="1"/>
      <c r="U57" s="1"/>
      <c r="V57" s="1"/>
    </row>
    <row r="58" spans="2:22" ht="35.1" customHeight="1" x14ac:dyDescent="0.25">
      <c r="B58" s="11">
        <v>1000</v>
      </c>
      <c r="C58" s="9">
        <v>1100</v>
      </c>
      <c r="D58" s="9">
        <v>113</v>
      </c>
      <c r="E58" s="106" t="s">
        <v>127</v>
      </c>
      <c r="F58" s="10" t="s">
        <v>40</v>
      </c>
      <c r="G58" s="124"/>
      <c r="H58" s="11">
        <v>15</v>
      </c>
      <c r="I58" s="12">
        <v>5928.06</v>
      </c>
      <c r="J58" s="12"/>
      <c r="K58" s="12">
        <f>I58-J58</f>
        <v>5928.06</v>
      </c>
      <c r="L58" s="12"/>
      <c r="M58" s="12">
        <v>628.05999999999995</v>
      </c>
      <c r="N58" s="12">
        <v>628.05999999999995</v>
      </c>
      <c r="O58" s="12">
        <f>K58-N58</f>
        <v>5300</v>
      </c>
      <c r="P58" s="49"/>
      <c r="Q58" s="41"/>
      <c r="R58" s="41"/>
      <c r="S58" s="1"/>
      <c r="T58" s="1"/>
      <c r="U58" s="1"/>
      <c r="V58" s="1"/>
    </row>
    <row r="59" spans="2:22" ht="35.1" customHeight="1" x14ac:dyDescent="0.25">
      <c r="B59" s="11">
        <v>1000</v>
      </c>
      <c r="C59" s="9">
        <v>1100</v>
      </c>
      <c r="D59" s="9">
        <v>113</v>
      </c>
      <c r="E59" s="42" t="s">
        <v>165</v>
      </c>
      <c r="F59" s="50" t="s">
        <v>187</v>
      </c>
      <c r="G59" s="125"/>
      <c r="H59" s="11">
        <v>15</v>
      </c>
      <c r="I59" s="12">
        <v>4357.84</v>
      </c>
      <c r="J59" s="12">
        <v>0</v>
      </c>
      <c r="K59" s="12">
        <f>I59-J59</f>
        <v>4357.84</v>
      </c>
      <c r="L59" s="12"/>
      <c r="M59" s="12">
        <v>357.84</v>
      </c>
      <c r="N59" s="12">
        <v>357.84</v>
      </c>
      <c r="O59" s="12">
        <f>K59-N59</f>
        <v>4000</v>
      </c>
      <c r="P59" s="49"/>
      <c r="Q59" s="41"/>
      <c r="R59" s="41"/>
      <c r="S59" s="1"/>
      <c r="T59" s="1"/>
      <c r="U59" s="1"/>
      <c r="V59" s="1"/>
    </row>
    <row r="60" spans="2:22" ht="35.1" customHeight="1" x14ac:dyDescent="0.25">
      <c r="B60" s="9">
        <v>1000</v>
      </c>
      <c r="C60" s="9">
        <v>1100</v>
      </c>
      <c r="D60" s="9">
        <v>113</v>
      </c>
      <c r="E60" s="138" t="s">
        <v>41</v>
      </c>
      <c r="F60" s="10" t="s">
        <v>42</v>
      </c>
      <c r="G60" s="126"/>
      <c r="H60" s="11">
        <v>15</v>
      </c>
      <c r="I60" s="12">
        <v>4357.84</v>
      </c>
      <c r="J60" s="12">
        <v>0</v>
      </c>
      <c r="K60" s="12">
        <f>I60-J60</f>
        <v>4357.84</v>
      </c>
      <c r="L60" s="12"/>
      <c r="M60" s="12">
        <v>357.84</v>
      </c>
      <c r="N60" s="12">
        <v>357.84</v>
      </c>
      <c r="O60" s="12">
        <f>K60-N60</f>
        <v>4000</v>
      </c>
      <c r="P60" s="19"/>
      <c r="Q60" s="20"/>
      <c r="R60" s="20"/>
      <c r="S60" s="1"/>
      <c r="T60" s="1"/>
      <c r="U60" s="1"/>
      <c r="V60" s="1"/>
    </row>
    <row r="61" spans="2:22" ht="35.1" customHeight="1" x14ac:dyDescent="0.25">
      <c r="B61" s="9">
        <v>1000</v>
      </c>
      <c r="C61" s="9">
        <v>1100</v>
      </c>
      <c r="D61" s="9">
        <v>113</v>
      </c>
      <c r="E61" s="106" t="s">
        <v>128</v>
      </c>
      <c r="F61" s="51" t="s">
        <v>43</v>
      </c>
      <c r="G61" s="121"/>
      <c r="H61" s="11">
        <v>15</v>
      </c>
      <c r="I61" s="12">
        <v>5928.06</v>
      </c>
      <c r="J61" s="12"/>
      <c r="K61" s="12">
        <f t="shared" ref="K61" si="12">I61-J61</f>
        <v>5928.06</v>
      </c>
      <c r="L61" s="12"/>
      <c r="M61" s="12">
        <v>628.05999999999995</v>
      </c>
      <c r="N61" s="12">
        <v>628.05999999999995</v>
      </c>
      <c r="O61" s="12">
        <f>K61-N61</f>
        <v>5300</v>
      </c>
      <c r="P61" s="19"/>
      <c r="Q61" s="20"/>
      <c r="R61" s="20"/>
      <c r="S61" s="1"/>
      <c r="T61" s="1"/>
      <c r="U61" s="1"/>
      <c r="V61" s="1"/>
    </row>
    <row r="62" spans="2:22" ht="35.1" customHeight="1" x14ac:dyDescent="0.25">
      <c r="B62" s="9">
        <v>1000</v>
      </c>
      <c r="C62" s="9">
        <v>1100</v>
      </c>
      <c r="D62" s="9">
        <v>113</v>
      </c>
      <c r="E62" s="106" t="s">
        <v>129</v>
      </c>
      <c r="F62" s="10" t="s">
        <v>23</v>
      </c>
      <c r="G62" s="119"/>
      <c r="H62" s="11">
        <v>15</v>
      </c>
      <c r="I62" s="12">
        <v>2379.1999999999998</v>
      </c>
      <c r="J62" s="12">
        <v>20.8</v>
      </c>
      <c r="K62" s="12">
        <f>I62+J62</f>
        <v>2400</v>
      </c>
      <c r="L62" s="12"/>
      <c r="M62" s="12">
        <v>0</v>
      </c>
      <c r="N62" s="13">
        <v>0</v>
      </c>
      <c r="O62" s="12">
        <f t="shared" ref="O62:O63" si="13">K62-N62</f>
        <v>2400</v>
      </c>
      <c r="P62" s="19"/>
      <c r="Q62" s="20"/>
      <c r="R62" s="20"/>
      <c r="S62" s="1"/>
      <c r="T62" s="1"/>
      <c r="U62" s="1"/>
      <c r="V62" s="1"/>
    </row>
    <row r="63" spans="2:22" ht="35.1" customHeight="1" x14ac:dyDescent="0.25">
      <c r="B63" s="11">
        <v>1000</v>
      </c>
      <c r="C63" s="11">
        <v>1100</v>
      </c>
      <c r="D63" s="11">
        <v>113</v>
      </c>
      <c r="E63" s="106"/>
      <c r="F63" s="52" t="s">
        <v>42</v>
      </c>
      <c r="G63" s="121"/>
      <c r="H63" s="11"/>
      <c r="I63" s="12"/>
      <c r="J63" s="12"/>
      <c r="K63" s="12"/>
      <c r="L63" s="12"/>
      <c r="M63" s="12"/>
      <c r="N63" s="12"/>
      <c r="O63" s="12">
        <f t="shared" si="13"/>
        <v>0</v>
      </c>
      <c r="P63" s="49"/>
      <c r="Q63" s="41"/>
      <c r="R63" s="41"/>
      <c r="S63" s="1"/>
      <c r="T63" s="1"/>
      <c r="U63" s="1"/>
      <c r="V63" s="1"/>
    </row>
    <row r="64" spans="2:22" ht="24" customHeight="1" x14ac:dyDescent="0.25">
      <c r="B64" s="53"/>
      <c r="C64" s="54"/>
      <c r="D64" s="54"/>
      <c r="E64" s="24" t="s">
        <v>44</v>
      </c>
      <c r="F64" s="25"/>
      <c r="G64" s="34"/>
      <c r="H64" s="26"/>
      <c r="I64" s="26">
        <f>SUM(I58:I63)</f>
        <v>22951.000000000004</v>
      </c>
      <c r="J64" s="26">
        <f t="shared" ref="J64:O64" si="14">SUM(J58:J63)</f>
        <v>20.8</v>
      </c>
      <c r="K64" s="26">
        <f t="shared" si="14"/>
        <v>22971.800000000003</v>
      </c>
      <c r="L64" s="26">
        <f t="shared" si="14"/>
        <v>0</v>
      </c>
      <c r="M64" s="26">
        <f t="shared" si="14"/>
        <v>1971.7999999999997</v>
      </c>
      <c r="N64" s="26">
        <f t="shared" si="14"/>
        <v>1971.7999999999997</v>
      </c>
      <c r="O64" s="26">
        <f t="shared" si="14"/>
        <v>21000</v>
      </c>
      <c r="P64" s="55"/>
      <c r="Q64" s="41"/>
      <c r="R64" s="41"/>
      <c r="S64" s="1"/>
      <c r="T64" s="1"/>
      <c r="U64" s="1"/>
      <c r="V64" s="1"/>
    </row>
    <row r="65" spans="2:22" ht="35.1" customHeight="1" x14ac:dyDescent="0.25">
      <c r="B65" s="9">
        <v>1000</v>
      </c>
      <c r="C65" s="9">
        <v>1100</v>
      </c>
      <c r="D65" s="9">
        <v>113</v>
      </c>
      <c r="E65" s="138"/>
      <c r="F65" s="10"/>
      <c r="G65" s="126"/>
      <c r="H65" s="11"/>
      <c r="I65" s="12"/>
      <c r="J65" s="12"/>
      <c r="K65" s="12">
        <v>0</v>
      </c>
      <c r="L65" s="12"/>
      <c r="M65" s="12"/>
      <c r="N65" s="12">
        <v>0</v>
      </c>
      <c r="O65" s="12">
        <v>0</v>
      </c>
      <c r="P65" s="10"/>
      <c r="Q65" s="14"/>
      <c r="R65" s="15"/>
      <c r="S65" s="15"/>
      <c r="T65" s="15"/>
      <c r="U65" s="15"/>
      <c r="V65" s="15"/>
    </row>
    <row r="66" spans="2:22" s="109" customFormat="1" ht="35.1" customHeight="1" x14ac:dyDescent="0.25">
      <c r="B66" s="29">
        <v>1000</v>
      </c>
      <c r="C66" s="29">
        <v>1100</v>
      </c>
      <c r="D66" s="29">
        <v>113</v>
      </c>
      <c r="E66" s="106" t="s">
        <v>130</v>
      </c>
      <c r="F66" s="18" t="s">
        <v>45</v>
      </c>
      <c r="G66" s="138"/>
      <c r="H66" s="11">
        <v>15</v>
      </c>
      <c r="I66" s="114">
        <v>5562.4</v>
      </c>
      <c r="J66" s="114"/>
      <c r="K66" s="114">
        <f>I66-J66</f>
        <v>5562.4</v>
      </c>
      <c r="L66" s="114"/>
      <c r="M66" s="114">
        <v>562.4</v>
      </c>
      <c r="N66" s="114">
        <f>M66</f>
        <v>562.4</v>
      </c>
      <c r="O66" s="115">
        <f>K66-N66</f>
        <v>5000</v>
      </c>
      <c r="P66" s="18"/>
      <c r="Q66" s="14"/>
      <c r="R66" s="15"/>
      <c r="S66" s="15"/>
      <c r="T66" s="15"/>
      <c r="U66" s="15"/>
      <c r="V66" s="15"/>
    </row>
    <row r="67" spans="2:22" s="109" customFormat="1" ht="35.1" customHeight="1" x14ac:dyDescent="0.25">
      <c r="B67" s="29">
        <v>1000</v>
      </c>
      <c r="C67" s="29">
        <v>1100</v>
      </c>
      <c r="D67" s="29">
        <v>113</v>
      </c>
      <c r="E67" s="106"/>
      <c r="F67" s="18"/>
      <c r="G67" s="127"/>
      <c r="I67" s="13"/>
      <c r="J67" s="13"/>
      <c r="K67" s="13"/>
      <c r="L67" s="13"/>
      <c r="M67" s="13"/>
      <c r="N67" s="13"/>
      <c r="O67" s="13"/>
      <c r="P67" s="22"/>
      <c r="Q67" s="20"/>
      <c r="R67" s="41"/>
      <c r="S67" s="41"/>
      <c r="T67" s="41"/>
      <c r="U67" s="41"/>
      <c r="V67" s="41"/>
    </row>
    <row r="68" spans="2:22" ht="35.1" customHeight="1" x14ac:dyDescent="0.25">
      <c r="B68" s="9">
        <v>1000</v>
      </c>
      <c r="C68" s="9">
        <v>1100</v>
      </c>
      <c r="D68" s="9">
        <v>113</v>
      </c>
      <c r="E68" s="138"/>
      <c r="F68" s="10" t="s">
        <v>36</v>
      </c>
      <c r="G68" s="126"/>
      <c r="H68" s="11"/>
      <c r="I68" s="12"/>
      <c r="J68" s="12"/>
      <c r="K68" s="12"/>
      <c r="L68" s="12"/>
      <c r="M68" s="12">
        <v>0</v>
      </c>
      <c r="N68" s="12">
        <v>0</v>
      </c>
      <c r="O68" s="12">
        <v>0</v>
      </c>
      <c r="P68" s="19"/>
      <c r="Q68" s="20"/>
      <c r="R68" s="41"/>
      <c r="S68" s="41"/>
      <c r="T68" s="41"/>
      <c r="U68" s="41"/>
      <c r="V68" s="41"/>
    </row>
    <row r="69" spans="2:22" ht="35.1" customHeight="1" x14ac:dyDescent="0.25">
      <c r="B69" s="9">
        <v>1000</v>
      </c>
      <c r="C69" s="9">
        <v>1100</v>
      </c>
      <c r="D69" s="9">
        <v>113</v>
      </c>
      <c r="E69" s="106" t="s">
        <v>131</v>
      </c>
      <c r="F69" s="10" t="s">
        <v>23</v>
      </c>
      <c r="G69" s="119"/>
      <c r="H69" s="11">
        <v>15</v>
      </c>
      <c r="I69" s="12">
        <v>2379.1999999999998</v>
      </c>
      <c r="J69" s="12">
        <v>20.8</v>
      </c>
      <c r="K69" s="12">
        <f>I69+J69</f>
        <v>2400</v>
      </c>
      <c r="L69" s="12"/>
      <c r="M69" s="12">
        <v>0</v>
      </c>
      <c r="N69" s="13">
        <v>0</v>
      </c>
      <c r="O69" s="12">
        <f t="shared" ref="O69" si="15">K69-N69</f>
        <v>2400</v>
      </c>
      <c r="P69" s="19"/>
      <c r="Q69" s="20"/>
      <c r="R69" s="20"/>
      <c r="S69" s="41"/>
      <c r="T69" s="41"/>
      <c r="U69" s="41"/>
      <c r="V69" s="41"/>
    </row>
    <row r="70" spans="2:22" ht="35.1" customHeight="1" x14ac:dyDescent="0.25">
      <c r="B70" s="9">
        <v>1000</v>
      </c>
      <c r="C70" s="9">
        <v>1100</v>
      </c>
      <c r="D70" s="9">
        <v>113</v>
      </c>
      <c r="E70" s="138" t="s">
        <v>46</v>
      </c>
      <c r="F70" s="10" t="s">
        <v>47</v>
      </c>
      <c r="G70" s="126"/>
      <c r="H70" s="11">
        <v>15</v>
      </c>
      <c r="I70" s="12">
        <v>1975</v>
      </c>
      <c r="J70" s="12">
        <v>75</v>
      </c>
      <c r="K70" s="12">
        <f>I70+J70</f>
        <v>2050</v>
      </c>
      <c r="L70" s="12"/>
      <c r="M70" s="12"/>
      <c r="N70" s="12"/>
      <c r="O70" s="12">
        <f>K70</f>
        <v>2050</v>
      </c>
      <c r="P70" s="19"/>
      <c r="Q70" s="14"/>
      <c r="R70" s="15"/>
      <c r="S70" s="15"/>
      <c r="T70" s="15"/>
      <c r="U70" s="15"/>
      <c r="V70" s="15"/>
    </row>
    <row r="71" spans="2:22" ht="18.75" customHeight="1" x14ac:dyDescent="0.25">
      <c r="B71" s="54"/>
      <c r="C71" s="54"/>
      <c r="D71" s="54"/>
      <c r="E71" s="24" t="s">
        <v>48</v>
      </c>
      <c r="F71" s="25"/>
      <c r="G71" s="61"/>
      <c r="H71" s="56"/>
      <c r="I71" s="27">
        <f>SUM(I65:I70)</f>
        <v>9916.5999999999985</v>
      </c>
      <c r="J71" s="27">
        <f t="shared" ref="J71:O71" si="16">SUM(J65:J70)</f>
        <v>95.8</v>
      </c>
      <c r="K71" s="27">
        <f t="shared" si="16"/>
        <v>10012.4</v>
      </c>
      <c r="L71" s="27">
        <f t="shared" si="16"/>
        <v>0</v>
      </c>
      <c r="M71" s="27">
        <f t="shared" si="16"/>
        <v>562.4</v>
      </c>
      <c r="N71" s="27">
        <f t="shared" si="16"/>
        <v>562.4</v>
      </c>
      <c r="O71" s="27">
        <f t="shared" si="16"/>
        <v>9450</v>
      </c>
      <c r="P71" s="57"/>
      <c r="Q71" s="20"/>
      <c r="R71" s="41"/>
      <c r="S71" s="41"/>
      <c r="T71" s="41"/>
      <c r="U71" s="41"/>
      <c r="V71" s="41"/>
    </row>
    <row r="72" spans="2:22" ht="35.1" customHeight="1" x14ac:dyDescent="0.25">
      <c r="B72" s="9">
        <v>1000</v>
      </c>
      <c r="C72" s="9">
        <v>1100</v>
      </c>
      <c r="D72" s="9">
        <v>113</v>
      </c>
      <c r="E72" s="106" t="s">
        <v>132</v>
      </c>
      <c r="F72" s="50" t="s">
        <v>49</v>
      </c>
      <c r="G72" s="138"/>
      <c r="H72" s="11">
        <v>15</v>
      </c>
      <c r="I72" s="12">
        <v>9541</v>
      </c>
      <c r="J72" s="12">
        <v>0</v>
      </c>
      <c r="K72" s="12">
        <v>9541</v>
      </c>
      <c r="L72" s="12"/>
      <c r="M72" s="12">
        <v>1400</v>
      </c>
      <c r="N72" s="12">
        <f>M72</f>
        <v>1400</v>
      </c>
      <c r="O72" s="12">
        <f>K72-N72</f>
        <v>8141</v>
      </c>
      <c r="P72" s="19"/>
      <c r="Q72" s="20"/>
      <c r="R72" s="41"/>
      <c r="S72" s="41"/>
      <c r="T72" s="41"/>
      <c r="U72" s="41"/>
      <c r="V72" s="41"/>
    </row>
    <row r="73" spans="2:22" ht="35.1" customHeight="1" x14ac:dyDescent="0.25">
      <c r="B73" s="9">
        <v>1000</v>
      </c>
      <c r="C73" s="9">
        <v>1100</v>
      </c>
      <c r="D73" s="9">
        <v>113</v>
      </c>
      <c r="E73" s="138"/>
      <c r="F73" s="136" t="s">
        <v>162</v>
      </c>
      <c r="G73" s="126"/>
      <c r="H73" s="11"/>
      <c r="I73" s="12"/>
      <c r="J73" s="12"/>
      <c r="K73" s="12"/>
      <c r="L73" s="12"/>
      <c r="M73" s="12"/>
      <c r="N73" s="12"/>
      <c r="O73" s="12"/>
      <c r="P73" s="19"/>
      <c r="Q73" s="20"/>
      <c r="R73" s="41"/>
      <c r="S73" s="41"/>
      <c r="T73" s="41"/>
      <c r="U73" s="41"/>
      <c r="V73" s="41"/>
    </row>
    <row r="74" spans="2:22" ht="35.1" customHeight="1" x14ac:dyDescent="0.25">
      <c r="B74" s="9">
        <v>1000</v>
      </c>
      <c r="C74" s="9">
        <v>1100</v>
      </c>
      <c r="D74" s="9">
        <v>113</v>
      </c>
      <c r="E74" s="106"/>
      <c r="F74" s="10"/>
      <c r="G74" s="119"/>
      <c r="H74" s="11"/>
      <c r="I74" s="12"/>
      <c r="J74" s="12">
        <v>0</v>
      </c>
      <c r="K74" s="12">
        <f>I74-J74</f>
        <v>0</v>
      </c>
      <c r="L74" s="12"/>
      <c r="M74" s="12"/>
      <c r="N74" s="12"/>
      <c r="O74" s="12">
        <f>K74-N74</f>
        <v>0</v>
      </c>
      <c r="P74" s="19"/>
      <c r="Q74" s="20"/>
      <c r="R74" s="41"/>
      <c r="S74" s="41"/>
      <c r="T74" s="41"/>
      <c r="U74" s="41"/>
      <c r="V74" s="41"/>
    </row>
    <row r="75" spans="2:22" ht="35.1" customHeight="1" x14ac:dyDescent="0.25">
      <c r="B75" s="9">
        <v>1000</v>
      </c>
      <c r="C75" s="9">
        <v>1100</v>
      </c>
      <c r="D75" s="9">
        <v>113</v>
      </c>
      <c r="E75" s="138" t="s">
        <v>173</v>
      </c>
      <c r="F75" s="10" t="s">
        <v>50</v>
      </c>
      <c r="G75" s="126"/>
      <c r="H75" s="11">
        <v>15</v>
      </c>
      <c r="I75" s="13">
        <v>4953.2</v>
      </c>
      <c r="J75" s="13"/>
      <c r="K75" s="12">
        <f t="shared" ref="K75" si="17">I75+J75</f>
        <v>4953.2</v>
      </c>
      <c r="L75" s="13"/>
      <c r="M75" s="13">
        <v>453.2</v>
      </c>
      <c r="N75" s="30">
        <f>M75</f>
        <v>453.2</v>
      </c>
      <c r="O75" s="12">
        <f>K75-N75</f>
        <v>4500</v>
      </c>
      <c r="P75" s="19"/>
      <c r="Q75" s="20"/>
      <c r="R75" s="41"/>
      <c r="S75" s="41"/>
      <c r="T75" s="41"/>
      <c r="U75" s="41"/>
      <c r="V75" s="41"/>
    </row>
    <row r="76" spans="2:22" ht="35.1" customHeight="1" x14ac:dyDescent="0.25">
      <c r="B76" s="9">
        <v>1000</v>
      </c>
      <c r="C76" s="9">
        <v>1100</v>
      </c>
      <c r="D76" s="9">
        <v>113</v>
      </c>
      <c r="E76" s="138" t="s">
        <v>185</v>
      </c>
      <c r="F76" s="10" t="s">
        <v>181</v>
      </c>
      <c r="G76" s="126"/>
      <c r="H76" s="11">
        <v>15</v>
      </c>
      <c r="I76" s="12">
        <v>4298.5</v>
      </c>
      <c r="J76" s="12">
        <v>0</v>
      </c>
      <c r="K76" s="12">
        <f>I76-J76</f>
        <v>4298.5</v>
      </c>
      <c r="L76" s="12"/>
      <c r="M76" s="12">
        <v>348.5</v>
      </c>
      <c r="N76" s="12">
        <v>348.5</v>
      </c>
      <c r="O76" s="12">
        <f>K76-N76</f>
        <v>3950</v>
      </c>
      <c r="P76" s="19"/>
      <c r="Q76" s="20"/>
      <c r="R76" s="41"/>
      <c r="S76" s="41"/>
      <c r="T76" s="41"/>
      <c r="U76" s="41"/>
      <c r="V76" s="41"/>
    </row>
    <row r="77" spans="2:22" ht="35.1" customHeight="1" x14ac:dyDescent="0.25">
      <c r="B77" s="9">
        <v>1000</v>
      </c>
      <c r="C77" s="9">
        <v>1100</v>
      </c>
      <c r="D77" s="9">
        <v>113</v>
      </c>
      <c r="E77" s="106" t="s">
        <v>133</v>
      </c>
      <c r="F77" s="50" t="s">
        <v>51</v>
      </c>
      <c r="G77" s="138"/>
      <c r="H77" s="11">
        <v>15</v>
      </c>
      <c r="I77" s="12">
        <v>4298.5</v>
      </c>
      <c r="J77" s="12">
        <v>0</v>
      </c>
      <c r="K77" s="12">
        <f>I77-J77</f>
        <v>4298.5</v>
      </c>
      <c r="L77" s="12"/>
      <c r="M77" s="12">
        <v>348.5</v>
      </c>
      <c r="N77" s="12">
        <v>348.5</v>
      </c>
      <c r="O77" s="12">
        <f>K77-N77</f>
        <v>3950</v>
      </c>
      <c r="P77" s="19"/>
      <c r="Q77" s="20"/>
      <c r="R77" s="41"/>
      <c r="S77" s="41"/>
      <c r="T77" s="41"/>
      <c r="U77" s="41"/>
      <c r="V77" s="41"/>
    </row>
    <row r="78" spans="2:22" ht="22.5" customHeight="1" x14ac:dyDescent="0.25">
      <c r="B78" s="24"/>
      <c r="C78" s="24"/>
      <c r="D78" s="24"/>
      <c r="E78" s="24" t="s">
        <v>52</v>
      </c>
      <c r="F78" s="25"/>
      <c r="G78" s="61"/>
      <c r="H78" s="56"/>
      <c r="I78" s="27">
        <f>SUM(I72:I77)</f>
        <v>23091.200000000001</v>
      </c>
      <c r="J78" s="27">
        <f t="shared" ref="J78:O78" si="18">SUM(J72:J77)</f>
        <v>0</v>
      </c>
      <c r="K78" s="27">
        <f t="shared" si="18"/>
        <v>23091.200000000001</v>
      </c>
      <c r="L78" s="27">
        <f t="shared" si="18"/>
        <v>0</v>
      </c>
      <c r="M78" s="27">
        <f t="shared" si="18"/>
        <v>2550.1999999999998</v>
      </c>
      <c r="N78" s="27">
        <f t="shared" si="18"/>
        <v>2550.1999999999998</v>
      </c>
      <c r="O78" s="27">
        <f t="shared" si="18"/>
        <v>20541</v>
      </c>
      <c r="P78" s="28"/>
      <c r="Q78" s="20"/>
      <c r="R78" s="41"/>
      <c r="S78" s="41"/>
      <c r="T78" s="41"/>
      <c r="U78" s="41"/>
      <c r="V78" s="41"/>
    </row>
    <row r="79" spans="2:22" ht="27" customHeight="1" x14ac:dyDescent="0.25">
      <c r="B79" s="43"/>
      <c r="C79" s="43"/>
      <c r="D79" s="43"/>
      <c r="E79" s="44"/>
      <c r="F79" s="15"/>
      <c r="G79" s="100"/>
      <c r="H79" s="45"/>
      <c r="I79" s="45"/>
      <c r="J79" s="45"/>
      <c r="K79" s="45"/>
      <c r="L79" s="45"/>
      <c r="M79" s="45"/>
      <c r="N79" s="45"/>
      <c r="O79" s="45"/>
      <c r="P79" s="14"/>
      <c r="Q79" s="41"/>
      <c r="R79" s="41"/>
      <c r="S79" s="41"/>
      <c r="T79" s="41"/>
      <c r="U79" s="41"/>
      <c r="V79" s="41"/>
    </row>
    <row r="80" spans="2:22" ht="27" customHeight="1" x14ac:dyDescent="0.25">
      <c r="B80" s="43"/>
      <c r="C80" s="43"/>
      <c r="D80" s="43"/>
      <c r="E80" s="44"/>
      <c r="F80" s="15"/>
      <c r="G80" s="100"/>
      <c r="H80" s="45"/>
      <c r="I80" s="45"/>
      <c r="J80" s="45"/>
      <c r="K80" s="45"/>
      <c r="L80" s="45"/>
      <c r="M80" s="45"/>
      <c r="N80" s="45"/>
      <c r="O80" s="45"/>
      <c r="P80" s="14"/>
      <c r="Q80" s="41"/>
      <c r="R80" s="41"/>
      <c r="S80" s="41"/>
      <c r="T80" s="41"/>
      <c r="U80" s="41"/>
      <c r="V80" s="41"/>
    </row>
    <row r="81" spans="1:22" ht="27" customHeight="1" x14ac:dyDescent="0.25">
      <c r="B81" s="43"/>
      <c r="C81" s="43"/>
      <c r="D81" s="43"/>
      <c r="E81" s="391"/>
      <c r="F81" s="391"/>
      <c r="G81" s="391"/>
      <c r="P81" s="14"/>
      <c r="Q81" s="41"/>
      <c r="R81" s="41"/>
      <c r="S81" s="41"/>
      <c r="T81" s="41"/>
      <c r="U81" s="41"/>
      <c r="V81" s="41"/>
    </row>
    <row r="82" spans="1:22" ht="27" customHeight="1" x14ac:dyDescent="0.25">
      <c r="B82" s="43"/>
      <c r="C82" s="43"/>
      <c r="D82" s="43"/>
      <c r="E82" s="391" t="s">
        <v>0</v>
      </c>
      <c r="F82" s="391"/>
      <c r="G82" s="391"/>
      <c r="H82" s="45"/>
      <c r="I82" s="45"/>
      <c r="J82" s="45"/>
      <c r="K82" s="45"/>
      <c r="L82" s="45"/>
      <c r="M82" s="45"/>
      <c r="N82" s="45"/>
      <c r="O82" s="45"/>
      <c r="P82" s="14"/>
      <c r="Q82" s="41"/>
      <c r="R82" s="41"/>
      <c r="S82" s="41"/>
      <c r="T82" s="41"/>
      <c r="U82" s="41"/>
      <c r="V82" s="41"/>
    </row>
    <row r="83" spans="1:22" ht="18" x14ac:dyDescent="0.25">
      <c r="B83" s="3"/>
      <c r="C83" s="41"/>
      <c r="D83" s="41"/>
      <c r="E83" s="391" t="s">
        <v>1</v>
      </c>
      <c r="F83" s="391"/>
      <c r="G83" s="391"/>
      <c r="H83" s="391" t="s">
        <v>189</v>
      </c>
      <c r="I83" s="391"/>
      <c r="J83" s="391"/>
      <c r="K83" s="391"/>
      <c r="L83" s="391"/>
      <c r="M83" s="391"/>
      <c r="N83" s="391"/>
      <c r="O83" s="391"/>
      <c r="P83" s="41"/>
      <c r="Q83" s="41"/>
      <c r="R83" s="20"/>
    </row>
    <row r="84" spans="1:22" ht="18" x14ac:dyDescent="0.25">
      <c r="B84" s="4"/>
      <c r="C84" s="41"/>
      <c r="D84" s="41"/>
      <c r="E84" s="413"/>
      <c r="F84" s="413"/>
      <c r="G84" s="413"/>
      <c r="H84" s="46"/>
      <c r="I84" s="46"/>
      <c r="J84" s="46"/>
      <c r="K84" s="46"/>
      <c r="L84" s="46"/>
      <c r="M84" s="46"/>
      <c r="N84" s="46"/>
      <c r="O84" s="46"/>
      <c r="P84" s="41"/>
      <c r="Q84" s="41"/>
      <c r="R84" s="20"/>
    </row>
    <row r="85" spans="1:22" x14ac:dyDescent="0.25">
      <c r="B85" s="402" t="s">
        <v>9</v>
      </c>
      <c r="C85" s="402" t="s">
        <v>10</v>
      </c>
      <c r="D85" s="402" t="s">
        <v>11</v>
      </c>
      <c r="E85" s="404" t="s">
        <v>2</v>
      </c>
      <c r="F85" s="404" t="s">
        <v>38</v>
      </c>
      <c r="G85" s="404" t="s">
        <v>4</v>
      </c>
      <c r="H85" s="409" t="s">
        <v>12</v>
      </c>
      <c r="I85" s="47" t="s">
        <v>56</v>
      </c>
      <c r="J85" s="48"/>
      <c r="K85" s="48"/>
      <c r="L85" s="423" t="s">
        <v>6</v>
      </c>
      <c r="M85" s="424"/>
      <c r="N85" s="425"/>
      <c r="O85" s="396" t="s">
        <v>7</v>
      </c>
      <c r="P85" s="396" t="s">
        <v>8</v>
      </c>
      <c r="Q85" s="41"/>
      <c r="R85" s="20"/>
    </row>
    <row r="86" spans="1:22" x14ac:dyDescent="0.25">
      <c r="B86" s="421"/>
      <c r="C86" s="421"/>
      <c r="D86" s="421"/>
      <c r="E86" s="405"/>
      <c r="F86" s="405"/>
      <c r="G86" s="405"/>
      <c r="H86" s="422"/>
      <c r="I86" s="409" t="s">
        <v>13</v>
      </c>
      <c r="J86" s="409" t="s">
        <v>14</v>
      </c>
      <c r="K86" s="428" t="s">
        <v>15</v>
      </c>
      <c r="L86" s="409" t="s">
        <v>16</v>
      </c>
      <c r="M86" s="402" t="s">
        <v>17</v>
      </c>
      <c r="N86" s="402" t="s">
        <v>18</v>
      </c>
      <c r="O86" s="397"/>
      <c r="P86" s="397"/>
      <c r="Q86" s="41"/>
      <c r="R86" s="20"/>
    </row>
    <row r="87" spans="1:22" ht="22.5" customHeight="1" x14ac:dyDescent="0.25">
      <c r="B87" s="403"/>
      <c r="C87" s="403"/>
      <c r="D87" s="403"/>
      <c r="E87" s="406"/>
      <c r="F87" s="406"/>
      <c r="G87" s="406"/>
      <c r="H87" s="410"/>
      <c r="I87" s="410"/>
      <c r="J87" s="410"/>
      <c r="K87" s="429"/>
      <c r="L87" s="410"/>
      <c r="M87" s="403"/>
      <c r="N87" s="403"/>
      <c r="O87" s="398"/>
      <c r="P87" s="398"/>
      <c r="Q87" s="41"/>
      <c r="R87" s="20"/>
    </row>
    <row r="88" spans="1:22" ht="35.1" customHeight="1" x14ac:dyDescent="0.25">
      <c r="B88" s="9">
        <v>1000</v>
      </c>
      <c r="C88" s="9">
        <v>1100</v>
      </c>
      <c r="D88" s="9">
        <v>113</v>
      </c>
      <c r="E88" s="138" t="s">
        <v>63</v>
      </c>
      <c r="F88" s="10" t="s">
        <v>64</v>
      </c>
      <c r="G88" s="126"/>
      <c r="H88" s="11">
        <v>15</v>
      </c>
      <c r="I88" s="12">
        <v>2730.31</v>
      </c>
      <c r="J88" s="12">
        <v>0</v>
      </c>
      <c r="K88" s="12">
        <f>I88+J88</f>
        <v>2730.31</v>
      </c>
      <c r="L88" s="12"/>
      <c r="M88" s="12">
        <v>30.31</v>
      </c>
      <c r="N88" s="12">
        <v>30.31</v>
      </c>
      <c r="O88" s="12">
        <f>K88-N88</f>
        <v>2700</v>
      </c>
      <c r="P88" s="10"/>
      <c r="Q88" s="41"/>
      <c r="R88" s="20"/>
    </row>
    <row r="89" spans="1:22" ht="35.1" customHeight="1" x14ac:dyDescent="0.25">
      <c r="B89" s="62"/>
      <c r="C89" s="62"/>
      <c r="D89" s="62"/>
      <c r="E89" s="24" t="s">
        <v>65</v>
      </c>
      <c r="F89" s="25"/>
      <c r="G89" s="61"/>
      <c r="H89" s="58"/>
      <c r="I89" s="27">
        <f>I88</f>
        <v>2730.31</v>
      </c>
      <c r="J89" s="27">
        <f t="shared" ref="J89:O89" si="19">J88</f>
        <v>0</v>
      </c>
      <c r="K89" s="27">
        <f t="shared" si="19"/>
        <v>2730.31</v>
      </c>
      <c r="L89" s="27">
        <f t="shared" si="19"/>
        <v>0</v>
      </c>
      <c r="M89" s="27">
        <f t="shared" si="19"/>
        <v>30.31</v>
      </c>
      <c r="N89" s="27">
        <f t="shared" si="19"/>
        <v>30.31</v>
      </c>
      <c r="O89" s="27">
        <f t="shared" si="19"/>
        <v>2700</v>
      </c>
      <c r="P89" s="33"/>
      <c r="Q89" s="41"/>
      <c r="R89" s="20"/>
    </row>
    <row r="90" spans="1:22" ht="35.1" customHeight="1" x14ac:dyDescent="0.25">
      <c r="B90" s="9">
        <v>1000</v>
      </c>
      <c r="C90" s="9">
        <v>1100</v>
      </c>
      <c r="D90" s="9">
        <v>113</v>
      </c>
      <c r="E90" s="106" t="s">
        <v>138</v>
      </c>
      <c r="F90" s="10" t="s">
        <v>66</v>
      </c>
      <c r="G90" s="119"/>
      <c r="H90" s="11">
        <v>15</v>
      </c>
      <c r="I90" s="12">
        <v>1620.67</v>
      </c>
      <c r="J90" s="12">
        <f>79.19+0.14</f>
        <v>79.33</v>
      </c>
      <c r="K90" s="12">
        <f>I90+J90</f>
        <v>1700</v>
      </c>
      <c r="L90" s="12"/>
      <c r="M90" s="12"/>
      <c r="N90" s="12"/>
      <c r="O90" s="12">
        <f>K90</f>
        <v>1700</v>
      </c>
      <c r="P90" s="19"/>
      <c r="Q90" s="41"/>
      <c r="R90" s="20"/>
    </row>
    <row r="91" spans="1:22" ht="35.1" customHeight="1" x14ac:dyDescent="0.25">
      <c r="B91" s="9">
        <v>1000</v>
      </c>
      <c r="C91" s="9">
        <v>1100</v>
      </c>
      <c r="D91" s="9">
        <v>113</v>
      </c>
      <c r="E91" s="170" t="s">
        <v>177</v>
      </c>
      <c r="F91" s="10" t="s">
        <v>67</v>
      </c>
      <c r="G91" s="126"/>
      <c r="H91" s="11">
        <v>15</v>
      </c>
      <c r="I91" s="114">
        <v>5562.4</v>
      </c>
      <c r="J91" s="114"/>
      <c r="K91" s="114">
        <f>I91-J91</f>
        <v>5562.4</v>
      </c>
      <c r="L91" s="114"/>
      <c r="M91" s="114">
        <v>562.4</v>
      </c>
      <c r="N91" s="114">
        <f>M91</f>
        <v>562.4</v>
      </c>
      <c r="O91" s="115">
        <f>K91-N91</f>
        <v>5000</v>
      </c>
      <c r="P91" s="19"/>
      <c r="Q91" s="41"/>
      <c r="R91" s="20"/>
    </row>
    <row r="92" spans="1:22" ht="35.1" customHeight="1" x14ac:dyDescent="0.25">
      <c r="A92" s="109"/>
      <c r="B92" s="9">
        <v>1000</v>
      </c>
      <c r="C92" s="9">
        <v>1100</v>
      </c>
      <c r="D92" s="9">
        <v>113</v>
      </c>
      <c r="E92" s="138" t="s">
        <v>167</v>
      </c>
      <c r="F92" s="10" t="s">
        <v>47</v>
      </c>
      <c r="G92" s="126"/>
      <c r="H92" s="11">
        <v>15</v>
      </c>
      <c r="I92" s="12">
        <v>2392.4299999999998</v>
      </c>
      <c r="J92" s="12">
        <f>19.95+0.62</f>
        <v>20.57</v>
      </c>
      <c r="K92" s="12">
        <f>I92+J92</f>
        <v>2413</v>
      </c>
      <c r="L92" s="12"/>
      <c r="M92" s="12"/>
      <c r="N92" s="12"/>
      <c r="O92" s="12">
        <f>K92-N92</f>
        <v>2413</v>
      </c>
      <c r="P92" s="19"/>
      <c r="Q92" s="41"/>
      <c r="R92" s="20"/>
    </row>
    <row r="93" spans="1:22" ht="35.1" customHeight="1" x14ac:dyDescent="0.25">
      <c r="B93" s="23"/>
      <c r="C93" s="23"/>
      <c r="D93" s="23"/>
      <c r="E93" s="25" t="s">
        <v>68</v>
      </c>
      <c r="F93" s="33"/>
      <c r="G93" s="120"/>
      <c r="H93" s="63"/>
      <c r="I93" s="27">
        <f>SUM(I90:I92)</f>
        <v>9575.5</v>
      </c>
      <c r="J93" s="27">
        <f t="shared" ref="J93:O93" si="20">SUM(J90:J92)</f>
        <v>99.9</v>
      </c>
      <c r="K93" s="27">
        <f t="shared" si="20"/>
        <v>9675.4</v>
      </c>
      <c r="L93" s="27">
        <f t="shared" si="20"/>
        <v>0</v>
      </c>
      <c r="M93" s="27">
        <f t="shared" si="20"/>
        <v>562.4</v>
      </c>
      <c r="N93" s="27">
        <f t="shared" si="20"/>
        <v>562.4</v>
      </c>
      <c r="O93" s="27">
        <f t="shared" si="20"/>
        <v>9113</v>
      </c>
      <c r="P93" s="35"/>
      <c r="Q93" s="41"/>
      <c r="R93" s="20"/>
    </row>
    <row r="94" spans="1:22" ht="35.1" customHeight="1" x14ac:dyDescent="0.25">
      <c r="B94" s="9">
        <v>1000</v>
      </c>
      <c r="C94" s="9">
        <v>1100</v>
      </c>
      <c r="D94" s="9">
        <v>113</v>
      </c>
      <c r="E94" s="137"/>
      <c r="F94" s="10" t="s">
        <v>69</v>
      </c>
      <c r="G94" s="139"/>
      <c r="H94" s="11"/>
      <c r="I94" s="12">
        <v>0</v>
      </c>
      <c r="J94" s="12"/>
      <c r="K94" s="12">
        <v>0</v>
      </c>
      <c r="L94" s="12"/>
      <c r="M94" s="12">
        <v>0</v>
      </c>
      <c r="N94" s="12">
        <f>M94</f>
        <v>0</v>
      </c>
      <c r="O94" s="12">
        <f>K94-N94</f>
        <v>0</v>
      </c>
      <c r="P94" s="22"/>
      <c r="Q94" s="41"/>
      <c r="R94" s="20"/>
    </row>
    <row r="95" spans="1:22" s="109" customFormat="1" ht="35.1" customHeight="1" x14ac:dyDescent="0.25">
      <c r="B95" s="29">
        <v>1000</v>
      </c>
      <c r="C95" s="29">
        <v>1100</v>
      </c>
      <c r="D95" s="29">
        <v>113</v>
      </c>
      <c r="E95" s="137" t="s">
        <v>172</v>
      </c>
      <c r="F95" s="18" t="s">
        <v>42</v>
      </c>
      <c r="G95" s="140"/>
      <c r="H95" s="11">
        <v>15</v>
      </c>
      <c r="I95" s="21">
        <v>3791.07</v>
      </c>
      <c r="J95" s="21">
        <v>0</v>
      </c>
      <c r="K95" s="21">
        <f>I95+J95</f>
        <v>3791.07</v>
      </c>
      <c r="L95" s="21"/>
      <c r="M95" s="21">
        <v>291.07</v>
      </c>
      <c r="N95" s="21">
        <v>291.07</v>
      </c>
      <c r="O95" s="13">
        <f>K95-N95</f>
        <v>3500</v>
      </c>
      <c r="P95" s="22"/>
      <c r="Q95" s="41"/>
      <c r="R95" s="20"/>
    </row>
    <row r="96" spans="1:22" ht="35.1" customHeight="1" x14ac:dyDescent="0.25">
      <c r="B96" s="9">
        <v>1000</v>
      </c>
      <c r="C96" s="9">
        <v>1100</v>
      </c>
      <c r="D96" s="9">
        <v>113</v>
      </c>
      <c r="E96" s="106" t="s">
        <v>140</v>
      </c>
      <c r="F96" s="10" t="s">
        <v>69</v>
      </c>
      <c r="G96" s="139"/>
      <c r="H96" s="11">
        <v>15</v>
      </c>
      <c r="I96" s="12">
        <v>3426.28</v>
      </c>
      <c r="J96" s="12"/>
      <c r="K96" s="12">
        <f>I96+J96</f>
        <v>3426.28</v>
      </c>
      <c r="L96" s="12"/>
      <c r="M96" s="12">
        <v>126.28</v>
      </c>
      <c r="N96" s="12">
        <f t="shared" ref="N96:N98" si="21">M96</f>
        <v>126.28</v>
      </c>
      <c r="O96" s="12">
        <f t="shared" ref="O96:O98" si="22">K96-N96</f>
        <v>3300</v>
      </c>
      <c r="P96" s="22"/>
      <c r="Q96" s="41"/>
      <c r="R96" s="20"/>
    </row>
    <row r="97" spans="2:18" ht="35.1" customHeight="1" x14ac:dyDescent="0.25">
      <c r="B97" s="9">
        <v>1000</v>
      </c>
      <c r="C97" s="9">
        <v>1100</v>
      </c>
      <c r="D97" s="9">
        <v>113</v>
      </c>
      <c r="E97" s="138" t="s">
        <v>188</v>
      </c>
      <c r="F97" s="10" t="s">
        <v>69</v>
      </c>
      <c r="G97" s="121"/>
      <c r="H97" s="11">
        <v>15</v>
      </c>
      <c r="I97" s="12">
        <v>3426.28</v>
      </c>
      <c r="J97" s="12"/>
      <c r="K97" s="12">
        <f>I97+J97</f>
        <v>3426.28</v>
      </c>
      <c r="L97" s="12"/>
      <c r="M97" s="12">
        <v>126.28</v>
      </c>
      <c r="N97" s="12">
        <f t="shared" ref="N97" si="23">M97</f>
        <v>126.28</v>
      </c>
      <c r="O97" s="12">
        <f t="shared" ref="O97" si="24">K97-N97</f>
        <v>3300</v>
      </c>
      <c r="P97" s="22"/>
      <c r="Q97" s="41"/>
      <c r="R97" s="20"/>
    </row>
    <row r="98" spans="2:18" s="109" customFormat="1" ht="35.1" customHeight="1" x14ac:dyDescent="0.25">
      <c r="B98" s="29">
        <v>1000</v>
      </c>
      <c r="C98" s="29">
        <v>1100</v>
      </c>
      <c r="D98" s="29">
        <v>113</v>
      </c>
      <c r="E98" s="106" t="s">
        <v>139</v>
      </c>
      <c r="F98" s="10" t="s">
        <v>69</v>
      </c>
      <c r="G98" s="140"/>
      <c r="H98" s="11">
        <v>15</v>
      </c>
      <c r="I98" s="12">
        <v>3426.28</v>
      </c>
      <c r="J98" s="12"/>
      <c r="K98" s="12">
        <f>I98+J98</f>
        <v>3426.28</v>
      </c>
      <c r="L98" s="12"/>
      <c r="M98" s="12">
        <v>126.28</v>
      </c>
      <c r="N98" s="12">
        <f t="shared" si="21"/>
        <v>126.28</v>
      </c>
      <c r="O98" s="12">
        <f t="shared" si="22"/>
        <v>3300</v>
      </c>
      <c r="P98" s="22"/>
      <c r="Q98" s="41"/>
      <c r="R98" s="20"/>
    </row>
    <row r="99" spans="2:18" ht="35.1" customHeight="1" x14ac:dyDescent="0.25">
      <c r="B99" s="9">
        <v>1000</v>
      </c>
      <c r="C99" s="9">
        <v>1100</v>
      </c>
      <c r="D99" s="9">
        <v>113</v>
      </c>
      <c r="E99" s="138"/>
      <c r="F99" s="10"/>
      <c r="G99" s="126"/>
      <c r="H99" s="11"/>
      <c r="I99" s="12"/>
      <c r="J99" s="12"/>
      <c r="K99" s="12"/>
      <c r="L99" s="12"/>
      <c r="M99" s="12"/>
      <c r="N99" s="12"/>
      <c r="O99" s="12"/>
      <c r="P99" s="165"/>
      <c r="Q99" s="41"/>
      <c r="R99" s="41"/>
    </row>
    <row r="100" spans="2:18" ht="35.1" customHeight="1" x14ac:dyDescent="0.25">
      <c r="B100" s="54"/>
      <c r="C100" s="54"/>
      <c r="D100" s="54"/>
      <c r="E100" s="54" t="s">
        <v>70</v>
      </c>
      <c r="F100" s="70"/>
      <c r="G100" s="129"/>
      <c r="H100" s="71"/>
      <c r="I100" s="72">
        <f>SUM(I94:I99)</f>
        <v>14069.910000000002</v>
      </c>
      <c r="J100" s="72">
        <f t="shared" ref="J100:O100" si="25">SUM(J94:J99)</f>
        <v>0</v>
      </c>
      <c r="K100" s="72">
        <f t="shared" si="25"/>
        <v>14069.910000000002</v>
      </c>
      <c r="L100" s="72">
        <f t="shared" si="25"/>
        <v>0</v>
      </c>
      <c r="M100" s="72">
        <f t="shared" si="25"/>
        <v>669.91</v>
      </c>
      <c r="N100" s="72">
        <f t="shared" si="25"/>
        <v>669.91</v>
      </c>
      <c r="O100" s="72">
        <f t="shared" si="25"/>
        <v>13400</v>
      </c>
      <c r="P100" s="24"/>
      <c r="Q100" s="41"/>
      <c r="R100" s="41"/>
    </row>
    <row r="101" spans="2:18" x14ac:dyDescent="0.25">
      <c r="B101" s="43"/>
      <c r="C101" s="43"/>
      <c r="D101" s="43"/>
      <c r="E101" s="43"/>
      <c r="F101" s="141"/>
      <c r="G101" s="169"/>
      <c r="H101" s="142"/>
      <c r="I101" s="143"/>
      <c r="J101" s="143"/>
      <c r="K101" s="143"/>
      <c r="L101" s="143"/>
      <c r="M101" s="143"/>
      <c r="N101" s="143"/>
      <c r="O101" s="143"/>
      <c r="P101" s="44"/>
      <c r="Q101" s="41"/>
      <c r="R101" s="41"/>
    </row>
    <row r="102" spans="2:18" ht="18" x14ac:dyDescent="0.25">
      <c r="B102" s="43"/>
      <c r="C102" s="43"/>
      <c r="D102" s="4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14"/>
      <c r="Q102" s="41"/>
      <c r="R102" s="20"/>
    </row>
    <row r="103" spans="2:18" ht="18" x14ac:dyDescent="0.25">
      <c r="B103" s="43"/>
      <c r="C103" s="43"/>
      <c r="D103" s="43"/>
      <c r="E103" s="391" t="s">
        <v>0</v>
      </c>
      <c r="F103" s="391"/>
      <c r="G103" s="391"/>
      <c r="H103" s="45"/>
      <c r="I103" s="45"/>
      <c r="J103" s="45"/>
      <c r="K103" s="45"/>
      <c r="L103" s="45"/>
      <c r="M103" s="45"/>
      <c r="N103" s="45"/>
      <c r="O103" s="45"/>
      <c r="P103" s="14"/>
      <c r="Q103" s="41"/>
      <c r="R103" s="20"/>
    </row>
    <row r="104" spans="2:18" ht="18" x14ac:dyDescent="0.25">
      <c r="B104" s="3"/>
      <c r="C104" s="41"/>
      <c r="D104" s="41"/>
      <c r="E104" s="391" t="s">
        <v>1</v>
      </c>
      <c r="F104" s="391"/>
      <c r="G104" s="391"/>
      <c r="H104" s="391" t="s">
        <v>189</v>
      </c>
      <c r="I104" s="391"/>
      <c r="J104" s="391"/>
      <c r="K104" s="391"/>
      <c r="L104" s="391"/>
      <c r="M104" s="391"/>
      <c r="N104" s="391"/>
      <c r="O104" s="391"/>
      <c r="P104" s="41"/>
      <c r="Q104" s="41"/>
      <c r="R104" s="20"/>
    </row>
    <row r="105" spans="2:18" ht="18" x14ac:dyDescent="0.25">
      <c r="B105" s="4"/>
      <c r="C105" s="41"/>
      <c r="D105" s="41"/>
      <c r="E105" s="413"/>
      <c r="F105" s="413"/>
      <c r="G105" s="413"/>
      <c r="H105" s="46"/>
      <c r="I105" s="46"/>
      <c r="J105" s="46"/>
      <c r="K105" s="46"/>
      <c r="L105" s="46"/>
      <c r="M105" s="46"/>
      <c r="N105" s="46"/>
      <c r="O105" s="46"/>
      <c r="P105" s="41"/>
      <c r="Q105" s="41"/>
      <c r="R105" s="20"/>
    </row>
    <row r="106" spans="2:18" x14ac:dyDescent="0.25">
      <c r="B106" s="402" t="s">
        <v>9</v>
      </c>
      <c r="C106" s="402" t="s">
        <v>10</v>
      </c>
      <c r="D106" s="402" t="s">
        <v>11</v>
      </c>
      <c r="E106" s="404" t="s">
        <v>2</v>
      </c>
      <c r="F106" s="404" t="s">
        <v>38</v>
      </c>
      <c r="G106" s="404" t="s">
        <v>4</v>
      </c>
      <c r="H106" s="409" t="s">
        <v>12</v>
      </c>
      <c r="I106" s="47" t="s">
        <v>56</v>
      </c>
      <c r="J106" s="48"/>
      <c r="K106" s="48"/>
      <c r="L106" s="423" t="s">
        <v>6</v>
      </c>
      <c r="M106" s="424"/>
      <c r="N106" s="425"/>
      <c r="O106" s="396" t="s">
        <v>7</v>
      </c>
      <c r="P106" s="396" t="s">
        <v>8</v>
      </c>
      <c r="Q106" s="41"/>
      <c r="R106" s="20"/>
    </row>
    <row r="107" spans="2:18" x14ac:dyDescent="0.25">
      <c r="B107" s="421"/>
      <c r="C107" s="421"/>
      <c r="D107" s="421"/>
      <c r="E107" s="405"/>
      <c r="F107" s="405"/>
      <c r="G107" s="405"/>
      <c r="H107" s="422"/>
      <c r="I107" s="409" t="s">
        <v>13</v>
      </c>
      <c r="J107" s="409" t="s">
        <v>14</v>
      </c>
      <c r="K107" s="428" t="s">
        <v>15</v>
      </c>
      <c r="L107" s="409" t="s">
        <v>16</v>
      </c>
      <c r="M107" s="402" t="s">
        <v>17</v>
      </c>
      <c r="N107" s="402" t="s">
        <v>18</v>
      </c>
      <c r="O107" s="397"/>
      <c r="P107" s="397"/>
      <c r="Q107" s="41"/>
      <c r="R107" s="20"/>
    </row>
    <row r="108" spans="2:18" x14ac:dyDescent="0.25">
      <c r="B108" s="403"/>
      <c r="C108" s="403"/>
      <c r="D108" s="403"/>
      <c r="E108" s="406"/>
      <c r="F108" s="406"/>
      <c r="G108" s="406"/>
      <c r="H108" s="410"/>
      <c r="I108" s="410"/>
      <c r="J108" s="410"/>
      <c r="K108" s="429"/>
      <c r="L108" s="410"/>
      <c r="M108" s="403"/>
      <c r="N108" s="403"/>
      <c r="O108" s="398"/>
      <c r="P108" s="398"/>
      <c r="Q108" s="41"/>
      <c r="R108" s="20"/>
    </row>
    <row r="109" spans="2:18" ht="30" customHeight="1" x14ac:dyDescent="0.25">
      <c r="B109" s="9">
        <v>1000</v>
      </c>
      <c r="C109" s="9">
        <v>1100</v>
      </c>
      <c r="D109" s="9">
        <v>113</v>
      </c>
      <c r="E109" s="137" t="s">
        <v>141</v>
      </c>
      <c r="F109" s="73" t="s">
        <v>71</v>
      </c>
      <c r="G109" s="119"/>
      <c r="H109" s="11">
        <v>15</v>
      </c>
      <c r="I109" s="21">
        <v>4596</v>
      </c>
      <c r="J109" s="21">
        <v>0</v>
      </c>
      <c r="K109" s="21">
        <f>I109-J109</f>
        <v>4596</v>
      </c>
      <c r="L109" s="21"/>
      <c r="M109" s="21">
        <v>396</v>
      </c>
      <c r="N109" s="21">
        <f>M109</f>
        <v>396</v>
      </c>
      <c r="O109" s="13">
        <f>K109-N109</f>
        <v>4200</v>
      </c>
      <c r="P109" s="165"/>
      <c r="Q109" s="41"/>
      <c r="R109" s="41"/>
    </row>
    <row r="110" spans="2:18" ht="30" customHeight="1" x14ac:dyDescent="0.25">
      <c r="B110" s="9">
        <v>1000</v>
      </c>
      <c r="C110" s="9">
        <v>1100</v>
      </c>
      <c r="D110" s="9">
        <v>113</v>
      </c>
      <c r="E110" s="138"/>
      <c r="F110" s="39" t="s">
        <v>72</v>
      </c>
      <c r="G110" s="126"/>
      <c r="H110" s="11"/>
      <c r="I110" s="12"/>
      <c r="J110" s="12"/>
      <c r="K110" s="12"/>
      <c r="L110" s="12"/>
      <c r="M110" s="12"/>
      <c r="N110" s="12">
        <v>0</v>
      </c>
      <c r="O110" s="12">
        <f t="shared" ref="O110:O111" si="26">K110-N110</f>
        <v>0</v>
      </c>
      <c r="P110" s="165"/>
      <c r="Q110" s="41"/>
      <c r="R110" s="41"/>
    </row>
    <row r="111" spans="2:18" ht="30" customHeight="1" x14ac:dyDescent="0.25">
      <c r="B111" s="9">
        <v>1000</v>
      </c>
      <c r="C111" s="9">
        <v>1100</v>
      </c>
      <c r="D111" s="9">
        <v>113</v>
      </c>
      <c r="E111" s="138" t="s">
        <v>168</v>
      </c>
      <c r="F111" s="39" t="s">
        <v>73</v>
      </c>
      <c r="G111" s="126"/>
      <c r="H111" s="11">
        <v>15</v>
      </c>
      <c r="I111" s="163">
        <v>2310.4</v>
      </c>
      <c r="J111" s="12">
        <v>39.6</v>
      </c>
      <c r="K111" s="12">
        <f>I111+J111</f>
        <v>2350</v>
      </c>
      <c r="L111" s="12"/>
      <c r="M111" s="12">
        <v>0</v>
      </c>
      <c r="N111" s="12">
        <v>0</v>
      </c>
      <c r="O111" s="12">
        <f t="shared" si="26"/>
        <v>2350</v>
      </c>
      <c r="P111" s="165"/>
      <c r="Q111" s="41"/>
      <c r="R111" s="41"/>
    </row>
    <row r="112" spans="2:18" ht="30" customHeight="1" x14ac:dyDescent="0.25">
      <c r="B112" s="9">
        <v>1000</v>
      </c>
      <c r="C112" s="9">
        <v>1100</v>
      </c>
      <c r="D112" s="9">
        <v>113</v>
      </c>
      <c r="E112" s="137" t="s">
        <v>142</v>
      </c>
      <c r="F112" s="39" t="s">
        <v>73</v>
      </c>
      <c r="G112" s="138"/>
      <c r="H112" s="11">
        <v>15</v>
      </c>
      <c r="I112" s="12">
        <v>2310.4</v>
      </c>
      <c r="J112" s="12">
        <v>39.6</v>
      </c>
      <c r="K112" s="12">
        <f>I112+J112</f>
        <v>2350</v>
      </c>
      <c r="L112" s="12"/>
      <c r="M112" s="12"/>
      <c r="N112" s="12"/>
      <c r="O112" s="12">
        <f>K112-N112</f>
        <v>2350</v>
      </c>
      <c r="P112" s="165"/>
      <c r="Q112" s="41"/>
      <c r="R112" s="41"/>
    </row>
    <row r="113" spans="1:18" ht="30" customHeight="1" x14ac:dyDescent="0.25">
      <c r="B113" s="9">
        <v>1000</v>
      </c>
      <c r="C113" s="9">
        <v>1100</v>
      </c>
      <c r="D113" s="9">
        <v>113</v>
      </c>
      <c r="E113" s="106" t="s">
        <v>158</v>
      </c>
      <c r="F113" s="39" t="s">
        <v>73</v>
      </c>
      <c r="G113" s="138"/>
      <c r="H113" s="11">
        <v>15</v>
      </c>
      <c r="I113" s="12">
        <v>2310.4</v>
      </c>
      <c r="J113" s="12">
        <v>39.6</v>
      </c>
      <c r="K113" s="12">
        <f>I113+J113</f>
        <v>2350</v>
      </c>
      <c r="L113" s="12"/>
      <c r="M113" s="12"/>
      <c r="N113" s="12"/>
      <c r="O113" s="12">
        <f>K113-N113</f>
        <v>2350</v>
      </c>
      <c r="P113" s="165"/>
      <c r="Q113" s="41"/>
      <c r="R113" s="41"/>
    </row>
    <row r="114" spans="1:18" ht="30" customHeight="1" x14ac:dyDescent="0.25">
      <c r="B114" s="9">
        <v>1000</v>
      </c>
      <c r="C114" s="9">
        <v>1100</v>
      </c>
      <c r="D114" s="9">
        <v>113</v>
      </c>
      <c r="E114" s="106" t="s">
        <v>143</v>
      </c>
      <c r="F114" s="10" t="s">
        <v>74</v>
      </c>
      <c r="G114" s="139"/>
      <c r="H114" s="11">
        <v>15</v>
      </c>
      <c r="I114" s="12">
        <v>3426.28</v>
      </c>
      <c r="J114" s="12"/>
      <c r="K114" s="12">
        <f>I114+J114</f>
        <v>3426.28</v>
      </c>
      <c r="L114" s="12"/>
      <c r="M114" s="12">
        <v>126.28</v>
      </c>
      <c r="N114" s="12">
        <f t="shared" ref="N114:N119" si="27">M114</f>
        <v>126.28</v>
      </c>
      <c r="O114" s="12">
        <f t="shared" ref="O114:O119" si="28">K114-N114</f>
        <v>3300</v>
      </c>
      <c r="P114" s="165"/>
      <c r="Q114" s="41"/>
      <c r="R114" s="41"/>
    </row>
    <row r="115" spans="1:18" s="109" customFormat="1" ht="30" customHeight="1" x14ac:dyDescent="0.25">
      <c r="B115" s="29">
        <v>1000</v>
      </c>
      <c r="C115" s="29">
        <v>1100</v>
      </c>
      <c r="D115" s="29">
        <v>113</v>
      </c>
      <c r="E115" s="106" t="s">
        <v>148</v>
      </c>
      <c r="F115" s="75" t="s">
        <v>74</v>
      </c>
      <c r="G115" s="140"/>
      <c r="H115" s="11">
        <v>8</v>
      </c>
      <c r="I115" s="12">
        <v>1827.34</v>
      </c>
      <c r="J115" s="13"/>
      <c r="K115" s="12">
        <f>I115+J115</f>
        <v>1827.34</v>
      </c>
      <c r="L115" s="13"/>
      <c r="M115" s="12">
        <v>67.34</v>
      </c>
      <c r="N115" s="12">
        <f t="shared" si="27"/>
        <v>67.34</v>
      </c>
      <c r="O115" s="12">
        <f t="shared" si="28"/>
        <v>1760</v>
      </c>
      <c r="P115" s="165"/>
      <c r="Q115" s="41"/>
      <c r="R115" s="41"/>
    </row>
    <row r="116" spans="1:18" ht="30" customHeight="1" x14ac:dyDescent="0.25">
      <c r="B116" s="9">
        <v>1000</v>
      </c>
      <c r="C116" s="9">
        <v>1100</v>
      </c>
      <c r="D116" s="9">
        <v>113</v>
      </c>
      <c r="E116" s="137"/>
      <c r="F116" s="73" t="s">
        <v>74</v>
      </c>
      <c r="G116" s="139"/>
      <c r="H116" s="11"/>
      <c r="I116" s="12"/>
      <c r="J116" s="12"/>
      <c r="K116" s="12">
        <f t="shared" ref="K116:K119" si="29">I116+J116</f>
        <v>0</v>
      </c>
      <c r="L116" s="12"/>
      <c r="M116" s="12"/>
      <c r="N116" s="12">
        <f t="shared" si="27"/>
        <v>0</v>
      </c>
      <c r="O116" s="12">
        <f t="shared" si="28"/>
        <v>0</v>
      </c>
      <c r="P116" s="74"/>
      <c r="Q116" s="41"/>
      <c r="R116" s="41"/>
    </row>
    <row r="117" spans="1:18" ht="30" customHeight="1" x14ac:dyDescent="0.25">
      <c r="B117" s="29">
        <v>1000</v>
      </c>
      <c r="C117" s="29">
        <v>1100</v>
      </c>
      <c r="D117" s="29">
        <v>113</v>
      </c>
      <c r="E117" s="106" t="s">
        <v>145</v>
      </c>
      <c r="F117" s="75" t="s">
        <v>74</v>
      </c>
      <c r="G117" s="139"/>
      <c r="H117" s="11">
        <v>15</v>
      </c>
      <c r="I117" s="12">
        <v>3426.28</v>
      </c>
      <c r="J117" s="13"/>
      <c r="K117" s="12">
        <f t="shared" si="29"/>
        <v>3426.28</v>
      </c>
      <c r="L117" s="13"/>
      <c r="M117" s="12">
        <v>126.28</v>
      </c>
      <c r="N117" s="12">
        <f t="shared" si="27"/>
        <v>126.28</v>
      </c>
      <c r="O117" s="12">
        <f t="shared" si="28"/>
        <v>3300</v>
      </c>
      <c r="P117" s="74"/>
      <c r="Q117" s="41"/>
      <c r="R117" s="41"/>
    </row>
    <row r="118" spans="1:18" ht="30" customHeight="1" x14ac:dyDescent="0.25">
      <c r="B118" s="76">
        <v>1000</v>
      </c>
      <c r="C118" s="76">
        <v>1100</v>
      </c>
      <c r="D118" s="29">
        <v>113</v>
      </c>
      <c r="E118" s="137" t="s">
        <v>146</v>
      </c>
      <c r="F118" s="78" t="s">
        <v>75</v>
      </c>
      <c r="G118" s="139"/>
      <c r="H118" s="11">
        <v>15</v>
      </c>
      <c r="I118" s="12">
        <v>3426.28</v>
      </c>
      <c r="J118" s="12"/>
      <c r="K118" s="12">
        <f t="shared" si="29"/>
        <v>3426.28</v>
      </c>
      <c r="L118" s="12"/>
      <c r="M118" s="12">
        <v>126.28</v>
      </c>
      <c r="N118" s="12">
        <f t="shared" si="27"/>
        <v>126.28</v>
      </c>
      <c r="O118" s="12">
        <f t="shared" si="28"/>
        <v>3300</v>
      </c>
      <c r="P118" s="74"/>
      <c r="Q118" s="41"/>
      <c r="R118" s="41"/>
    </row>
    <row r="119" spans="1:18" ht="30" customHeight="1" x14ac:dyDescent="0.25">
      <c r="B119" s="9">
        <v>1000</v>
      </c>
      <c r="C119" s="9">
        <v>1100</v>
      </c>
      <c r="D119" s="9">
        <v>113</v>
      </c>
      <c r="E119" s="106" t="s">
        <v>147</v>
      </c>
      <c r="F119" s="10" t="s">
        <v>75</v>
      </c>
      <c r="G119" s="139"/>
      <c r="H119" s="11">
        <v>15</v>
      </c>
      <c r="I119" s="12">
        <v>3426.28</v>
      </c>
      <c r="J119" s="12"/>
      <c r="K119" s="12">
        <f t="shared" si="29"/>
        <v>3426.28</v>
      </c>
      <c r="L119" s="12"/>
      <c r="M119" s="12">
        <v>126.28</v>
      </c>
      <c r="N119" s="12">
        <f t="shared" si="27"/>
        <v>126.28</v>
      </c>
      <c r="O119" s="12">
        <f t="shared" si="28"/>
        <v>3300</v>
      </c>
      <c r="P119" s="74"/>
      <c r="Q119" s="41"/>
      <c r="R119" s="41"/>
    </row>
    <row r="120" spans="1:18" ht="30" customHeight="1" x14ac:dyDescent="0.25">
      <c r="B120" s="24"/>
      <c r="C120" s="24"/>
      <c r="D120" s="24"/>
      <c r="E120" s="81" t="s">
        <v>76</v>
      </c>
      <c r="F120" s="25"/>
      <c r="G120" s="34"/>
      <c r="H120" s="26"/>
      <c r="I120" s="27">
        <f>SUM(I109:I119)</f>
        <v>27059.659999999996</v>
      </c>
      <c r="J120" s="27">
        <f t="shared" ref="J120:O120" si="30">SUM(J109:J119)</f>
        <v>118.80000000000001</v>
      </c>
      <c r="K120" s="27">
        <f t="shared" si="30"/>
        <v>27178.459999999995</v>
      </c>
      <c r="L120" s="27">
        <f t="shared" si="30"/>
        <v>0</v>
      </c>
      <c r="M120" s="27">
        <f t="shared" si="30"/>
        <v>968.45999999999992</v>
      </c>
      <c r="N120" s="27">
        <f t="shared" si="30"/>
        <v>968.45999999999992</v>
      </c>
      <c r="O120" s="27">
        <f t="shared" si="30"/>
        <v>26210</v>
      </c>
      <c r="P120" s="24"/>
      <c r="Q120" s="41"/>
      <c r="R120" s="41"/>
    </row>
    <row r="121" spans="1:18" ht="30" customHeight="1" x14ac:dyDescent="0.25">
      <c r="B121" s="9">
        <v>1000</v>
      </c>
      <c r="C121" s="9">
        <v>1100</v>
      </c>
      <c r="D121" s="29">
        <v>113</v>
      </c>
      <c r="E121" s="137" t="s">
        <v>164</v>
      </c>
      <c r="F121" s="10" t="s">
        <v>77</v>
      </c>
      <c r="G121" s="119"/>
      <c r="H121" s="11">
        <v>15</v>
      </c>
      <c r="I121" s="12">
        <v>5075.04</v>
      </c>
      <c r="J121" s="12"/>
      <c r="K121" s="12">
        <f>I121</f>
        <v>5075.04</v>
      </c>
      <c r="L121" s="12"/>
      <c r="M121" s="12">
        <v>475.04</v>
      </c>
      <c r="N121" s="12">
        <v>475.04</v>
      </c>
      <c r="O121" s="12">
        <f>K121-N121</f>
        <v>4600</v>
      </c>
      <c r="P121" s="19"/>
      <c r="Q121" s="41"/>
      <c r="R121" s="41"/>
    </row>
    <row r="122" spans="1:18" ht="30" customHeight="1" x14ac:dyDescent="0.25">
      <c r="B122" s="54"/>
      <c r="C122" s="54"/>
      <c r="D122" s="54"/>
      <c r="E122" s="24" t="s">
        <v>78</v>
      </c>
      <c r="F122" s="25"/>
      <c r="G122" s="34"/>
      <c r="H122" s="82"/>
      <c r="I122" s="27">
        <f>SUM(I121)</f>
        <v>5075.04</v>
      </c>
      <c r="J122" s="27">
        <f t="shared" ref="J122:O122" si="31">SUM(J121)</f>
        <v>0</v>
      </c>
      <c r="K122" s="27">
        <f t="shared" si="31"/>
        <v>5075.04</v>
      </c>
      <c r="L122" s="27">
        <f t="shared" si="31"/>
        <v>0</v>
      </c>
      <c r="M122" s="27">
        <f t="shared" si="31"/>
        <v>475.04</v>
      </c>
      <c r="N122" s="27">
        <f t="shared" si="31"/>
        <v>475.04</v>
      </c>
      <c r="O122" s="27">
        <f t="shared" si="31"/>
        <v>4600</v>
      </c>
      <c r="P122" s="28"/>
      <c r="Q122" s="41"/>
      <c r="R122" s="41"/>
    </row>
    <row r="123" spans="1:18" ht="30" customHeight="1" x14ac:dyDescent="0.25">
      <c r="B123" s="9">
        <v>1000</v>
      </c>
      <c r="C123" s="9">
        <v>1100</v>
      </c>
      <c r="D123" s="9">
        <v>113</v>
      </c>
      <c r="E123" s="138" t="s">
        <v>79</v>
      </c>
      <c r="F123" s="10" t="s">
        <v>80</v>
      </c>
      <c r="G123" s="126"/>
      <c r="H123" s="11">
        <v>15</v>
      </c>
      <c r="I123" s="12">
        <v>5928.06</v>
      </c>
      <c r="J123" s="12"/>
      <c r="K123" s="12">
        <f>I123-J123</f>
        <v>5928.06</v>
      </c>
      <c r="L123" s="12"/>
      <c r="M123" s="12">
        <v>628.05999999999995</v>
      </c>
      <c r="N123" s="12">
        <v>628.05999999999995</v>
      </c>
      <c r="O123" s="12">
        <f t="shared" ref="O123:O131" si="32">K123-N123</f>
        <v>5300</v>
      </c>
      <c r="P123" s="166"/>
      <c r="Q123" s="41"/>
      <c r="R123" s="20"/>
    </row>
    <row r="124" spans="1:18" ht="30" customHeight="1" x14ac:dyDescent="0.25">
      <c r="B124" s="9">
        <v>1000</v>
      </c>
      <c r="C124" s="9">
        <v>1100</v>
      </c>
      <c r="D124" s="9">
        <v>113</v>
      </c>
      <c r="E124" s="134" t="s">
        <v>149</v>
      </c>
      <c r="F124" s="10" t="s">
        <v>83</v>
      </c>
      <c r="G124" s="138"/>
      <c r="H124" s="11">
        <v>15</v>
      </c>
      <c r="I124" s="21">
        <v>3791.07</v>
      </c>
      <c r="J124" s="21">
        <v>0</v>
      </c>
      <c r="K124" s="21">
        <f t="shared" ref="K124:K130" si="33">I124+J124</f>
        <v>3791.07</v>
      </c>
      <c r="L124" s="21"/>
      <c r="M124" s="21">
        <v>291.07</v>
      </c>
      <c r="N124" s="21">
        <v>291.07</v>
      </c>
      <c r="O124" s="13">
        <f t="shared" si="32"/>
        <v>3500</v>
      </c>
      <c r="P124" s="166"/>
      <c r="Q124" s="41"/>
      <c r="R124" s="20"/>
    </row>
    <row r="125" spans="1:18" ht="30" customHeight="1" x14ac:dyDescent="0.25">
      <c r="A125" s="109"/>
      <c r="B125" s="9">
        <v>1000</v>
      </c>
      <c r="C125" s="9">
        <v>1100</v>
      </c>
      <c r="D125" s="9">
        <v>113</v>
      </c>
      <c r="E125" s="138" t="s">
        <v>175</v>
      </c>
      <c r="F125" s="73" t="s">
        <v>84</v>
      </c>
      <c r="G125" s="126"/>
      <c r="H125" s="11">
        <v>15</v>
      </c>
      <c r="I125" s="21">
        <v>3791.07</v>
      </c>
      <c r="J125" s="21">
        <v>0</v>
      </c>
      <c r="K125" s="21">
        <f t="shared" si="33"/>
        <v>3791.07</v>
      </c>
      <c r="L125" s="21"/>
      <c r="M125" s="21">
        <v>291.07</v>
      </c>
      <c r="N125" s="21">
        <v>291.07</v>
      </c>
      <c r="O125" s="13">
        <f t="shared" si="32"/>
        <v>3500</v>
      </c>
      <c r="P125" s="166"/>
      <c r="Q125" s="41"/>
      <c r="R125" s="20"/>
    </row>
    <row r="126" spans="1:18" ht="30" customHeight="1" x14ac:dyDescent="0.25">
      <c r="B126" s="9">
        <v>1000</v>
      </c>
      <c r="C126" s="9">
        <v>1100</v>
      </c>
      <c r="D126" s="9">
        <v>113</v>
      </c>
      <c r="E126" s="138" t="s">
        <v>190</v>
      </c>
      <c r="F126" s="10" t="s">
        <v>83</v>
      </c>
      <c r="G126" s="126"/>
      <c r="H126" s="11">
        <v>15</v>
      </c>
      <c r="I126" s="21">
        <v>3791.07</v>
      </c>
      <c r="J126" s="21">
        <v>0</v>
      </c>
      <c r="K126" s="21">
        <f t="shared" si="33"/>
        <v>3791.07</v>
      </c>
      <c r="L126" s="21"/>
      <c r="M126" s="21">
        <v>291.07</v>
      </c>
      <c r="N126" s="21">
        <v>291.07</v>
      </c>
      <c r="O126" s="13">
        <f t="shared" si="32"/>
        <v>3500</v>
      </c>
      <c r="P126" s="166"/>
      <c r="Q126" s="41"/>
      <c r="R126" s="20"/>
    </row>
    <row r="127" spans="1:18" ht="30" customHeight="1" x14ac:dyDescent="0.25">
      <c r="B127" s="9">
        <v>1000</v>
      </c>
      <c r="C127" s="9">
        <v>1100</v>
      </c>
      <c r="D127" s="9">
        <v>113</v>
      </c>
      <c r="E127" s="138" t="s">
        <v>182</v>
      </c>
      <c r="F127" s="10" t="s">
        <v>83</v>
      </c>
      <c r="G127" s="126"/>
      <c r="H127" s="11">
        <v>15</v>
      </c>
      <c r="I127" s="21">
        <v>3791.07</v>
      </c>
      <c r="J127" s="21">
        <v>0</v>
      </c>
      <c r="K127" s="21">
        <f t="shared" si="33"/>
        <v>3791.07</v>
      </c>
      <c r="L127" s="21"/>
      <c r="M127" s="21">
        <v>291.07</v>
      </c>
      <c r="N127" s="21">
        <v>291.07</v>
      </c>
      <c r="O127" s="13">
        <f t="shared" si="32"/>
        <v>3500</v>
      </c>
      <c r="P127" s="166"/>
      <c r="Q127" s="41"/>
      <c r="R127" s="20"/>
    </row>
    <row r="128" spans="1:18" ht="30" customHeight="1" x14ac:dyDescent="0.25">
      <c r="B128" s="9">
        <v>1000</v>
      </c>
      <c r="C128" s="9">
        <v>1100</v>
      </c>
      <c r="D128" s="9">
        <v>113</v>
      </c>
      <c r="E128" s="138" t="s">
        <v>85</v>
      </c>
      <c r="F128" s="10" t="s">
        <v>83</v>
      </c>
      <c r="G128" s="126"/>
      <c r="H128" s="11">
        <v>15</v>
      </c>
      <c r="I128" s="21">
        <v>3791.07</v>
      </c>
      <c r="J128" s="21">
        <v>0</v>
      </c>
      <c r="K128" s="21">
        <f t="shared" si="33"/>
        <v>3791.07</v>
      </c>
      <c r="L128" s="21"/>
      <c r="M128" s="21">
        <v>291.07</v>
      </c>
      <c r="N128" s="21">
        <v>291.07</v>
      </c>
      <c r="O128" s="13">
        <f t="shared" si="32"/>
        <v>3500</v>
      </c>
      <c r="P128" s="166"/>
      <c r="Q128" s="41"/>
      <c r="R128" s="20"/>
    </row>
    <row r="129" spans="1:18" ht="30" customHeight="1" x14ac:dyDescent="0.25">
      <c r="B129" s="9">
        <v>1000</v>
      </c>
      <c r="C129" s="9">
        <v>1100</v>
      </c>
      <c r="D129" s="9">
        <v>113</v>
      </c>
      <c r="E129" s="138" t="s">
        <v>86</v>
      </c>
      <c r="F129" s="10" t="s">
        <v>83</v>
      </c>
      <c r="G129" s="126"/>
      <c r="H129" s="11">
        <v>15</v>
      </c>
      <c r="I129" s="21">
        <v>3791.07</v>
      </c>
      <c r="J129" s="21">
        <v>0</v>
      </c>
      <c r="K129" s="21">
        <f t="shared" si="33"/>
        <v>3791.07</v>
      </c>
      <c r="L129" s="21"/>
      <c r="M129" s="21">
        <v>291.07</v>
      </c>
      <c r="N129" s="21">
        <v>291.07</v>
      </c>
      <c r="O129" s="13">
        <f t="shared" si="32"/>
        <v>3500</v>
      </c>
      <c r="P129" s="166"/>
      <c r="Q129" s="41"/>
      <c r="R129" s="20"/>
    </row>
    <row r="130" spans="1:18" ht="30" customHeight="1" x14ac:dyDescent="0.25">
      <c r="B130" s="9">
        <v>1000</v>
      </c>
      <c r="C130" s="9">
        <v>1100</v>
      </c>
      <c r="D130" s="9">
        <v>113</v>
      </c>
      <c r="E130" s="138" t="s">
        <v>87</v>
      </c>
      <c r="F130" s="10" t="s">
        <v>83</v>
      </c>
      <c r="G130" s="126"/>
      <c r="H130" s="11">
        <v>15</v>
      </c>
      <c r="I130" s="21">
        <v>3791.07</v>
      </c>
      <c r="J130" s="21">
        <v>0</v>
      </c>
      <c r="K130" s="21">
        <f t="shared" si="33"/>
        <v>3791.07</v>
      </c>
      <c r="L130" s="21"/>
      <c r="M130" s="21">
        <v>291.07</v>
      </c>
      <c r="N130" s="21">
        <v>291.07</v>
      </c>
      <c r="O130" s="13">
        <f t="shared" si="32"/>
        <v>3500</v>
      </c>
      <c r="P130" s="166"/>
      <c r="Q130" s="41"/>
      <c r="R130" s="20"/>
    </row>
    <row r="131" spans="1:18" ht="30" customHeight="1" x14ac:dyDescent="0.25">
      <c r="B131" s="9">
        <v>1000</v>
      </c>
      <c r="C131" s="9">
        <v>1100</v>
      </c>
      <c r="D131" s="9">
        <v>113</v>
      </c>
      <c r="E131" s="77" t="s">
        <v>88</v>
      </c>
      <c r="F131" s="10" t="s">
        <v>89</v>
      </c>
      <c r="G131" s="130"/>
      <c r="H131" s="11">
        <v>15</v>
      </c>
      <c r="I131" s="12">
        <v>4357.84</v>
      </c>
      <c r="J131" s="12">
        <v>0</v>
      </c>
      <c r="K131" s="12">
        <f>I131-J131</f>
        <v>4357.84</v>
      </c>
      <c r="L131" s="12"/>
      <c r="M131" s="12">
        <v>357.84</v>
      </c>
      <c r="N131" s="12">
        <v>357.84</v>
      </c>
      <c r="O131" s="12">
        <f t="shared" si="32"/>
        <v>4000</v>
      </c>
      <c r="P131" s="166"/>
      <c r="Q131" s="41"/>
      <c r="R131" s="20"/>
    </row>
    <row r="132" spans="1:18" ht="30" customHeight="1" x14ac:dyDescent="0.25">
      <c r="B132" s="54"/>
      <c r="C132" s="54"/>
      <c r="D132" s="54"/>
      <c r="E132" s="24" t="s">
        <v>90</v>
      </c>
      <c r="F132" s="25"/>
      <c r="G132" s="34"/>
      <c r="H132" s="26"/>
      <c r="I132" s="27">
        <f>SUM(I123:I131)</f>
        <v>36823.39</v>
      </c>
      <c r="J132" s="27">
        <f t="shared" ref="J132:O132" si="34">SUM(J123:J131)</f>
        <v>0</v>
      </c>
      <c r="K132" s="27">
        <f t="shared" si="34"/>
        <v>36823.39</v>
      </c>
      <c r="L132" s="27">
        <f t="shared" si="34"/>
        <v>0</v>
      </c>
      <c r="M132" s="27">
        <f t="shared" si="34"/>
        <v>3023.3900000000003</v>
      </c>
      <c r="N132" s="27">
        <f t="shared" si="34"/>
        <v>3023.3900000000003</v>
      </c>
      <c r="O132" s="27">
        <f t="shared" si="34"/>
        <v>33800</v>
      </c>
      <c r="P132" s="86"/>
      <c r="Q132" s="41"/>
      <c r="R132" s="20"/>
    </row>
    <row r="133" spans="1:18" x14ac:dyDescent="0.25">
      <c r="B133" s="65"/>
      <c r="C133" s="65"/>
      <c r="D133" s="65"/>
      <c r="E133" s="83"/>
      <c r="F133" s="67"/>
      <c r="G133" s="128"/>
      <c r="H133" s="68"/>
      <c r="I133" s="69"/>
      <c r="J133" s="69"/>
      <c r="K133" s="69"/>
      <c r="L133" s="69"/>
      <c r="M133" s="69"/>
      <c r="N133" s="69"/>
      <c r="O133" s="69"/>
      <c r="P133" s="44"/>
      <c r="Q133" s="1"/>
      <c r="R133" s="1"/>
    </row>
    <row r="134" spans="1:18" x14ac:dyDescent="0.25">
      <c r="B134" s="65"/>
      <c r="C134" s="65"/>
      <c r="D134" s="65"/>
      <c r="E134" s="83"/>
      <c r="F134" s="67"/>
      <c r="G134" s="128"/>
      <c r="H134" s="68"/>
      <c r="I134" s="69"/>
      <c r="J134" s="69"/>
      <c r="K134" s="69"/>
      <c r="L134" s="69"/>
      <c r="M134" s="69"/>
      <c r="N134" s="69"/>
      <c r="O134" s="69"/>
      <c r="P134" s="44"/>
      <c r="Q134" s="1"/>
      <c r="R134" s="1"/>
    </row>
    <row r="135" spans="1:18" x14ac:dyDescent="0.25">
      <c r="B135" s="65"/>
      <c r="C135" s="65"/>
      <c r="D135" s="65"/>
      <c r="E135" s="83"/>
      <c r="F135" s="67"/>
      <c r="G135" s="128"/>
      <c r="H135" s="68"/>
      <c r="I135" s="69"/>
      <c r="J135" s="69"/>
      <c r="K135" s="69"/>
      <c r="L135" s="69"/>
      <c r="M135" s="69"/>
      <c r="N135" s="69"/>
      <c r="O135" s="69"/>
      <c r="P135" s="44"/>
      <c r="Q135" s="1"/>
      <c r="R135" s="1"/>
    </row>
    <row r="136" spans="1:18" ht="18" x14ac:dyDescent="0.25">
      <c r="B136" s="43"/>
      <c r="C136" s="43"/>
      <c r="D136" s="43"/>
      <c r="E136" s="391" t="s">
        <v>0</v>
      </c>
      <c r="F136" s="391"/>
      <c r="G136" s="391"/>
      <c r="H136" s="391" t="s">
        <v>189</v>
      </c>
      <c r="I136" s="391"/>
      <c r="J136" s="391"/>
      <c r="K136" s="391"/>
      <c r="L136" s="391"/>
      <c r="M136" s="391"/>
      <c r="N136" s="391"/>
      <c r="O136" s="391"/>
      <c r="P136" s="92"/>
      <c r="Q136" s="1"/>
      <c r="R136" s="1"/>
    </row>
    <row r="137" spans="1:18" ht="18" x14ac:dyDescent="0.25">
      <c r="B137" s="3"/>
      <c r="C137" s="41"/>
      <c r="D137" s="41"/>
      <c r="E137" s="391" t="s">
        <v>1</v>
      </c>
      <c r="F137" s="391"/>
      <c r="G137" s="391"/>
      <c r="H137" s="391"/>
      <c r="I137" s="391"/>
      <c r="J137" s="391"/>
      <c r="K137" s="391"/>
      <c r="L137" s="391"/>
      <c r="M137" s="391"/>
      <c r="N137" s="391"/>
      <c r="O137" s="391"/>
      <c r="P137" s="41"/>
      <c r="Q137" s="1"/>
      <c r="R137" s="1"/>
    </row>
    <row r="138" spans="1:18" x14ac:dyDescent="0.25">
      <c r="B138" s="84"/>
      <c r="C138" s="84"/>
      <c r="D138" s="84"/>
      <c r="E138" s="396" t="s">
        <v>2</v>
      </c>
      <c r="F138" s="396" t="s">
        <v>38</v>
      </c>
      <c r="G138" s="396" t="s">
        <v>4</v>
      </c>
      <c r="H138" s="409" t="s">
        <v>12</v>
      </c>
      <c r="I138" s="85" t="s">
        <v>56</v>
      </c>
      <c r="J138" s="48"/>
      <c r="K138" s="48"/>
      <c r="L138" s="423" t="s">
        <v>6</v>
      </c>
      <c r="M138" s="424"/>
      <c r="N138" s="425"/>
      <c r="O138" s="396" t="s">
        <v>7</v>
      </c>
      <c r="P138" s="404" t="s">
        <v>8</v>
      </c>
      <c r="Q138" s="1"/>
      <c r="R138" s="1"/>
    </row>
    <row r="139" spans="1:18" x14ac:dyDescent="0.25">
      <c r="B139" s="402" t="s">
        <v>9</v>
      </c>
      <c r="C139" s="402" t="s">
        <v>10</v>
      </c>
      <c r="D139" s="402" t="s">
        <v>11</v>
      </c>
      <c r="E139" s="397"/>
      <c r="F139" s="397"/>
      <c r="G139" s="397"/>
      <c r="H139" s="422"/>
      <c r="I139" s="409" t="s">
        <v>13</v>
      </c>
      <c r="J139" s="409" t="s">
        <v>14</v>
      </c>
      <c r="K139" s="428" t="s">
        <v>15</v>
      </c>
      <c r="L139" s="409" t="s">
        <v>16</v>
      </c>
      <c r="M139" s="402" t="s">
        <v>17</v>
      </c>
      <c r="N139" s="402" t="s">
        <v>18</v>
      </c>
      <c r="O139" s="397"/>
      <c r="P139" s="405"/>
      <c r="Q139" s="1"/>
      <c r="R139" s="1"/>
    </row>
    <row r="140" spans="1:18" x14ac:dyDescent="0.25">
      <c r="B140" s="403"/>
      <c r="C140" s="403"/>
      <c r="D140" s="403"/>
      <c r="E140" s="398"/>
      <c r="F140" s="398"/>
      <c r="G140" s="398"/>
      <c r="H140" s="410"/>
      <c r="I140" s="410"/>
      <c r="J140" s="410"/>
      <c r="K140" s="429"/>
      <c r="L140" s="410"/>
      <c r="M140" s="403"/>
      <c r="N140" s="403"/>
      <c r="O140" s="398"/>
      <c r="P140" s="406"/>
      <c r="Q140" s="1"/>
      <c r="R140" s="1"/>
    </row>
    <row r="141" spans="1:18" ht="21.75" customHeight="1" x14ac:dyDescent="0.25">
      <c r="A141" s="109"/>
      <c r="B141" s="11">
        <v>1000</v>
      </c>
      <c r="C141" s="11">
        <v>1100</v>
      </c>
      <c r="D141" s="11">
        <v>113</v>
      </c>
      <c r="E141" s="138"/>
      <c r="F141" s="87" t="s">
        <v>91</v>
      </c>
      <c r="G141" s="121"/>
      <c r="H141" s="29"/>
      <c r="I141" s="37"/>
      <c r="J141" s="88"/>
      <c r="K141" s="37"/>
      <c r="L141" s="37"/>
      <c r="M141" s="37"/>
      <c r="N141" s="37"/>
      <c r="O141" s="37">
        <f>K141-N141</f>
        <v>0</v>
      </c>
      <c r="P141" s="166"/>
      <c r="Q141" s="41"/>
      <c r="R141" s="20"/>
    </row>
    <row r="142" spans="1:18" ht="16.5" customHeight="1" x14ac:dyDescent="0.25">
      <c r="B142" s="40"/>
      <c r="C142" s="40"/>
      <c r="D142" s="40"/>
      <c r="E142" s="61" t="s">
        <v>92</v>
      </c>
      <c r="F142" s="89"/>
      <c r="G142" s="120"/>
      <c r="H142" s="61"/>
      <c r="I142" s="91">
        <f>SUM(I141)</f>
        <v>0</v>
      </c>
      <c r="J142" s="91">
        <f t="shared" ref="J142:O142" si="35">SUM(J141)</f>
        <v>0</v>
      </c>
      <c r="K142" s="91">
        <f t="shared" si="35"/>
        <v>0</v>
      </c>
      <c r="L142" s="91">
        <f t="shared" si="35"/>
        <v>0</v>
      </c>
      <c r="M142" s="91">
        <f t="shared" si="35"/>
        <v>0</v>
      </c>
      <c r="N142" s="91">
        <f t="shared" si="35"/>
        <v>0</v>
      </c>
      <c r="O142" s="91">
        <f t="shared" si="35"/>
        <v>0</v>
      </c>
      <c r="P142" s="86"/>
      <c r="Q142" s="41"/>
      <c r="R142" s="20"/>
    </row>
    <row r="143" spans="1:18" ht="30" customHeight="1" x14ac:dyDescent="0.25">
      <c r="B143" s="29">
        <v>1000</v>
      </c>
      <c r="C143" s="29">
        <v>1100</v>
      </c>
      <c r="D143" s="29">
        <v>113</v>
      </c>
      <c r="E143" s="138" t="s">
        <v>93</v>
      </c>
      <c r="F143" s="18" t="s">
        <v>94</v>
      </c>
      <c r="G143" s="121"/>
      <c r="H143" s="11">
        <v>15</v>
      </c>
      <c r="I143" s="21">
        <v>3791.07</v>
      </c>
      <c r="J143" s="21">
        <v>0</v>
      </c>
      <c r="K143" s="21">
        <f>I143+J143</f>
        <v>3791.07</v>
      </c>
      <c r="L143" s="21"/>
      <c r="M143" s="21">
        <v>291.07</v>
      </c>
      <c r="N143" s="21">
        <v>291.07</v>
      </c>
      <c r="O143" s="13">
        <f t="shared" ref="O143:O150" si="36">K143-N143</f>
        <v>3500</v>
      </c>
      <c r="P143" s="74"/>
      <c r="Q143" s="1"/>
      <c r="R143" s="1"/>
    </row>
    <row r="144" spans="1:18" ht="30" customHeight="1" x14ac:dyDescent="0.25">
      <c r="B144" s="29">
        <v>1000</v>
      </c>
      <c r="C144" s="29">
        <v>1100</v>
      </c>
      <c r="D144" s="29">
        <v>113</v>
      </c>
      <c r="E144" s="138" t="s">
        <v>169</v>
      </c>
      <c r="F144" s="18" t="s">
        <v>94</v>
      </c>
      <c r="G144" s="121"/>
      <c r="H144" s="11">
        <v>15</v>
      </c>
      <c r="I144" s="21">
        <v>3791.07</v>
      </c>
      <c r="J144" s="21"/>
      <c r="K144" s="21">
        <f>I144-J144</f>
        <v>3791.07</v>
      </c>
      <c r="L144" s="21"/>
      <c r="M144" s="21">
        <v>291.07</v>
      </c>
      <c r="N144" s="21">
        <v>291.07</v>
      </c>
      <c r="O144" s="13">
        <f t="shared" si="36"/>
        <v>3500</v>
      </c>
      <c r="P144" s="74"/>
      <c r="Q144" s="1"/>
      <c r="R144" s="1"/>
    </row>
    <row r="145" spans="2:18" ht="30" customHeight="1" x14ac:dyDescent="0.25">
      <c r="B145" s="29">
        <v>1000</v>
      </c>
      <c r="C145" s="29">
        <v>1100</v>
      </c>
      <c r="D145" s="29">
        <v>113</v>
      </c>
      <c r="E145" s="138" t="s">
        <v>95</v>
      </c>
      <c r="F145" s="18" t="s">
        <v>96</v>
      </c>
      <c r="G145" s="121"/>
      <c r="H145" s="11">
        <v>15</v>
      </c>
      <c r="I145" s="21">
        <v>4596</v>
      </c>
      <c r="J145" s="21">
        <v>0</v>
      </c>
      <c r="K145" s="21">
        <f>I145-J145</f>
        <v>4596</v>
      </c>
      <c r="L145" s="21"/>
      <c r="M145" s="21">
        <v>396</v>
      </c>
      <c r="N145" s="21">
        <f>M145</f>
        <v>396</v>
      </c>
      <c r="O145" s="13">
        <f t="shared" si="36"/>
        <v>4200</v>
      </c>
      <c r="P145" s="74"/>
      <c r="Q145" s="1"/>
      <c r="R145" s="1"/>
    </row>
    <row r="146" spans="2:18" ht="30" customHeight="1" x14ac:dyDescent="0.25">
      <c r="B146" s="29">
        <v>1000</v>
      </c>
      <c r="C146" s="29">
        <v>1100</v>
      </c>
      <c r="D146" s="29">
        <v>113</v>
      </c>
      <c r="E146" s="138" t="s">
        <v>97</v>
      </c>
      <c r="F146" s="18" t="s">
        <v>98</v>
      </c>
      <c r="G146" s="121"/>
      <c r="H146" s="11">
        <v>15</v>
      </c>
      <c r="I146" s="21">
        <v>7350</v>
      </c>
      <c r="J146" s="21">
        <v>0</v>
      </c>
      <c r="K146" s="21">
        <v>7350</v>
      </c>
      <c r="L146" s="21"/>
      <c r="M146" s="21">
        <v>931</v>
      </c>
      <c r="N146" s="21">
        <f>K146-O146</f>
        <v>931</v>
      </c>
      <c r="O146" s="13">
        <v>6419</v>
      </c>
      <c r="P146" s="74"/>
    </row>
    <row r="147" spans="2:18" ht="30" customHeight="1" x14ac:dyDescent="0.25">
      <c r="B147" s="29">
        <v>1000</v>
      </c>
      <c r="C147" s="29">
        <v>1100</v>
      </c>
      <c r="D147" s="29">
        <v>113</v>
      </c>
      <c r="E147" s="138" t="s">
        <v>99</v>
      </c>
      <c r="F147" s="18" t="s">
        <v>100</v>
      </c>
      <c r="G147" s="121"/>
      <c r="H147" s="11">
        <v>15</v>
      </c>
      <c r="I147" s="21">
        <v>3201.86</v>
      </c>
      <c r="J147" s="21">
        <v>0</v>
      </c>
      <c r="K147" s="21">
        <v>3201.86</v>
      </c>
      <c r="L147" s="21"/>
      <c r="M147" s="21">
        <v>101.86</v>
      </c>
      <c r="N147" s="21">
        <v>101.86</v>
      </c>
      <c r="O147" s="13">
        <f t="shared" si="36"/>
        <v>3100</v>
      </c>
      <c r="P147" s="74"/>
    </row>
    <row r="148" spans="2:18" ht="30" customHeight="1" x14ac:dyDescent="0.25">
      <c r="B148" s="9">
        <v>1000</v>
      </c>
      <c r="C148" s="9">
        <v>1100</v>
      </c>
      <c r="D148" s="9">
        <v>113</v>
      </c>
      <c r="E148" s="138" t="s">
        <v>101</v>
      </c>
      <c r="F148" s="18" t="s">
        <v>102</v>
      </c>
      <c r="G148" s="121"/>
      <c r="H148" s="11">
        <v>15</v>
      </c>
      <c r="I148" s="21">
        <v>4417.3599999999997</v>
      </c>
      <c r="J148" s="21"/>
      <c r="K148" s="21">
        <f>I148-J148</f>
        <v>4417.3599999999997</v>
      </c>
      <c r="L148" s="21"/>
      <c r="M148" s="21">
        <v>367.36</v>
      </c>
      <c r="N148" s="21">
        <f>M148</f>
        <v>367.36</v>
      </c>
      <c r="O148" s="13">
        <f t="shared" si="36"/>
        <v>4049.9999999999995</v>
      </c>
      <c r="P148" s="22"/>
    </row>
    <row r="149" spans="2:18" ht="30" customHeight="1" x14ac:dyDescent="0.25">
      <c r="B149" s="9">
        <v>1000</v>
      </c>
      <c r="C149" s="9">
        <v>1100</v>
      </c>
      <c r="D149" s="9">
        <v>113</v>
      </c>
      <c r="E149" s="138" t="s">
        <v>103</v>
      </c>
      <c r="F149" s="18" t="s">
        <v>102</v>
      </c>
      <c r="G149" s="121"/>
      <c r="H149" s="11">
        <v>15</v>
      </c>
      <c r="I149" s="21">
        <v>4596</v>
      </c>
      <c r="J149" s="21">
        <v>0</v>
      </c>
      <c r="K149" s="21">
        <f>I149-J149</f>
        <v>4596</v>
      </c>
      <c r="L149" s="21"/>
      <c r="M149" s="21">
        <v>396</v>
      </c>
      <c r="N149" s="21">
        <f>M149</f>
        <v>396</v>
      </c>
      <c r="O149" s="13">
        <f t="shared" si="36"/>
        <v>4200</v>
      </c>
      <c r="P149" s="22"/>
    </row>
    <row r="150" spans="2:18" ht="30" customHeight="1" x14ac:dyDescent="0.25">
      <c r="B150" s="9">
        <v>1000</v>
      </c>
      <c r="C150" s="9">
        <v>1100</v>
      </c>
      <c r="D150" s="9">
        <v>113</v>
      </c>
      <c r="E150" s="138" t="s">
        <v>104</v>
      </c>
      <c r="F150" s="18" t="s">
        <v>102</v>
      </c>
      <c r="G150" s="126"/>
      <c r="H150" s="11">
        <v>15</v>
      </c>
      <c r="I150" s="21">
        <v>4596</v>
      </c>
      <c r="J150" s="21">
        <v>0</v>
      </c>
      <c r="K150" s="21">
        <f>I150-J150</f>
        <v>4596</v>
      </c>
      <c r="L150" s="21"/>
      <c r="M150" s="21">
        <v>396</v>
      </c>
      <c r="N150" s="21">
        <f>M150</f>
        <v>396</v>
      </c>
      <c r="O150" s="13">
        <f t="shared" si="36"/>
        <v>4200</v>
      </c>
      <c r="P150" s="22"/>
    </row>
    <row r="151" spans="2:18" ht="20.25" customHeight="1" x14ac:dyDescent="0.25">
      <c r="B151" s="29">
        <v>1000</v>
      </c>
      <c r="C151" s="29">
        <v>1100</v>
      </c>
      <c r="D151" s="29">
        <v>113</v>
      </c>
      <c r="E151" s="77"/>
      <c r="F151" s="18" t="s">
        <v>102</v>
      </c>
      <c r="G151" s="131"/>
      <c r="H151" s="11"/>
      <c r="I151" s="21"/>
      <c r="J151" s="21"/>
      <c r="K151" s="21"/>
      <c r="L151" s="21"/>
      <c r="M151" s="21"/>
      <c r="N151" s="21"/>
      <c r="O151" s="13">
        <v>0</v>
      </c>
      <c r="P151" s="22"/>
    </row>
    <row r="152" spans="2:18" s="109" customFormat="1" ht="30" customHeight="1" x14ac:dyDescent="0.25">
      <c r="B152" s="29">
        <v>1000</v>
      </c>
      <c r="C152" s="29">
        <v>1100</v>
      </c>
      <c r="D152" s="29">
        <v>113</v>
      </c>
      <c r="E152" s="106" t="s">
        <v>150</v>
      </c>
      <c r="F152" s="18" t="s">
        <v>105</v>
      </c>
      <c r="G152" s="124"/>
      <c r="H152" s="11">
        <v>15</v>
      </c>
      <c r="I152" s="114">
        <v>5562.4</v>
      </c>
      <c r="J152" s="114"/>
      <c r="K152" s="114">
        <f>I152-J152</f>
        <v>5562.4</v>
      </c>
      <c r="L152" s="114"/>
      <c r="M152" s="114">
        <v>562.4</v>
      </c>
      <c r="N152" s="114">
        <f>M152</f>
        <v>562.4</v>
      </c>
      <c r="O152" s="115">
        <f>K152-N152</f>
        <v>5000</v>
      </c>
      <c r="P152" s="22"/>
    </row>
    <row r="153" spans="2:18" ht="19.5" customHeight="1" x14ac:dyDescent="0.25">
      <c r="B153" s="54"/>
      <c r="C153" s="54"/>
      <c r="D153" s="54"/>
      <c r="E153" s="24" t="s">
        <v>106</v>
      </c>
      <c r="F153" s="25"/>
      <c r="G153" s="34"/>
      <c r="H153" s="58"/>
      <c r="I153" s="27">
        <f>SUM(I143:I152)</f>
        <v>41901.760000000002</v>
      </c>
      <c r="J153" s="27">
        <f t="shared" ref="J153:O153" si="37">SUM(J143:J152)</f>
        <v>0</v>
      </c>
      <c r="K153" s="27">
        <f t="shared" si="37"/>
        <v>41901.760000000002</v>
      </c>
      <c r="L153" s="27">
        <f t="shared" si="37"/>
        <v>0</v>
      </c>
      <c r="M153" s="27">
        <f t="shared" si="37"/>
        <v>3732.7599999999998</v>
      </c>
      <c r="N153" s="27">
        <f t="shared" si="37"/>
        <v>3732.7599999999998</v>
      </c>
      <c r="O153" s="27">
        <f t="shared" si="37"/>
        <v>38169</v>
      </c>
      <c r="P153" s="24"/>
    </row>
    <row r="154" spans="2:18" ht="30" customHeight="1" x14ac:dyDescent="0.25">
      <c r="B154" s="9">
        <v>1000</v>
      </c>
      <c r="C154" s="9">
        <v>1100</v>
      </c>
      <c r="D154" s="9">
        <v>113</v>
      </c>
      <c r="E154" s="106" t="s">
        <v>151</v>
      </c>
      <c r="F154" s="50" t="s">
        <v>107</v>
      </c>
      <c r="G154" s="138"/>
      <c r="H154" s="11">
        <v>15</v>
      </c>
      <c r="I154" s="114">
        <v>5562.4</v>
      </c>
      <c r="J154" s="114"/>
      <c r="K154" s="114">
        <f>I154-J154</f>
        <v>5562.4</v>
      </c>
      <c r="L154" s="114"/>
      <c r="M154" s="114">
        <v>562.4</v>
      </c>
      <c r="N154" s="114">
        <f>M154</f>
        <v>562.4</v>
      </c>
      <c r="O154" s="115">
        <f>K154-N154</f>
        <v>5000</v>
      </c>
      <c r="P154" s="166"/>
    </row>
    <row r="155" spans="2:18" s="109" customFormat="1" ht="30" customHeight="1" x14ac:dyDescent="0.25">
      <c r="B155" s="29">
        <v>1000</v>
      </c>
      <c r="C155" s="29">
        <v>1100</v>
      </c>
      <c r="D155" s="29">
        <v>113</v>
      </c>
      <c r="E155" s="106" t="s">
        <v>152</v>
      </c>
      <c r="F155" s="18" t="s">
        <v>36</v>
      </c>
      <c r="G155" s="138"/>
      <c r="H155" s="11">
        <v>15</v>
      </c>
      <c r="I155" s="12">
        <v>3089.65</v>
      </c>
      <c r="J155" s="12">
        <v>0</v>
      </c>
      <c r="K155" s="12">
        <v>3089.65</v>
      </c>
      <c r="L155" s="12"/>
      <c r="M155" s="12">
        <v>89.65</v>
      </c>
      <c r="N155" s="60">
        <v>89.65</v>
      </c>
      <c r="O155" s="12">
        <f>K155-N155</f>
        <v>3000</v>
      </c>
      <c r="P155" s="166"/>
    </row>
    <row r="156" spans="2:18" ht="19.5" customHeight="1" x14ac:dyDescent="0.25">
      <c r="B156" s="54"/>
      <c r="C156" s="54"/>
      <c r="D156" s="54"/>
      <c r="E156" s="24" t="s">
        <v>171</v>
      </c>
      <c r="F156" s="25"/>
      <c r="G156" s="34"/>
      <c r="H156" s="58"/>
      <c r="I156" s="27">
        <f>SUM(I154:I155)</f>
        <v>8652.0499999999993</v>
      </c>
      <c r="J156" s="27">
        <f t="shared" ref="J156:O156" si="38">SUM(J154:J155)</f>
        <v>0</v>
      </c>
      <c r="K156" s="27">
        <f t="shared" si="38"/>
        <v>8652.0499999999993</v>
      </c>
      <c r="L156" s="27">
        <f t="shared" si="38"/>
        <v>0</v>
      </c>
      <c r="M156" s="27">
        <f t="shared" si="38"/>
        <v>652.04999999999995</v>
      </c>
      <c r="N156" s="27">
        <f t="shared" si="38"/>
        <v>652.04999999999995</v>
      </c>
      <c r="O156" s="27">
        <f t="shared" si="38"/>
        <v>8000</v>
      </c>
      <c r="P156" s="24"/>
    </row>
    <row r="157" spans="2:18" ht="30" customHeight="1" x14ac:dyDescent="0.25">
      <c r="B157" s="9">
        <v>1000</v>
      </c>
      <c r="C157" s="9">
        <v>1100</v>
      </c>
      <c r="D157" s="76">
        <v>113</v>
      </c>
      <c r="E157" s="137" t="s">
        <v>153</v>
      </c>
      <c r="F157" s="79" t="s">
        <v>108</v>
      </c>
      <c r="G157" s="119"/>
      <c r="H157" s="11">
        <v>15</v>
      </c>
      <c r="I157" s="13">
        <v>4953.2</v>
      </c>
      <c r="J157" s="13"/>
      <c r="K157" s="12">
        <v>4953.2</v>
      </c>
      <c r="L157" s="13"/>
      <c r="M157" s="13">
        <v>453.2</v>
      </c>
      <c r="N157" s="30">
        <f>M157</f>
        <v>453.2</v>
      </c>
      <c r="O157" s="12">
        <f>K157-N157</f>
        <v>4500</v>
      </c>
      <c r="P157" s="166"/>
    </row>
    <row r="158" spans="2:18" ht="30" customHeight="1" x14ac:dyDescent="0.25">
      <c r="B158" s="9">
        <v>1000</v>
      </c>
      <c r="C158" s="9">
        <v>1100</v>
      </c>
      <c r="D158" s="9">
        <v>113</v>
      </c>
      <c r="E158" s="134" t="s">
        <v>154</v>
      </c>
      <c r="F158" s="50" t="s">
        <v>109</v>
      </c>
      <c r="G158" s="119"/>
      <c r="H158" s="11">
        <v>15</v>
      </c>
      <c r="I158" s="80">
        <v>4715</v>
      </c>
      <c r="J158" s="80"/>
      <c r="K158" s="80">
        <v>4715</v>
      </c>
      <c r="L158" s="12"/>
      <c r="M158" s="80">
        <v>415</v>
      </c>
      <c r="N158" s="80">
        <v>415</v>
      </c>
      <c r="O158" s="12">
        <f t="shared" ref="O158:O161" si="39">K158-N158</f>
        <v>4300</v>
      </c>
      <c r="P158" s="166"/>
    </row>
    <row r="159" spans="2:18" ht="30" customHeight="1" x14ac:dyDescent="0.25">
      <c r="B159" s="9">
        <v>1000</v>
      </c>
      <c r="C159" s="9">
        <v>1100</v>
      </c>
      <c r="D159" s="9">
        <v>113</v>
      </c>
      <c r="E159" s="138" t="s">
        <v>110</v>
      </c>
      <c r="F159" s="39" t="s">
        <v>111</v>
      </c>
      <c r="G159" s="126"/>
      <c r="H159" s="11">
        <v>15</v>
      </c>
      <c r="I159" s="93">
        <v>4715</v>
      </c>
      <c r="J159" s="93"/>
      <c r="K159" s="93">
        <v>4715</v>
      </c>
      <c r="L159" s="12"/>
      <c r="M159" s="93">
        <v>415</v>
      </c>
      <c r="N159" s="93">
        <f>M159</f>
        <v>415</v>
      </c>
      <c r="O159" s="12">
        <f t="shared" si="39"/>
        <v>4300</v>
      </c>
      <c r="P159" s="166"/>
    </row>
    <row r="160" spans="2:18" s="109" customFormat="1" ht="30" customHeight="1" x14ac:dyDescent="0.25">
      <c r="B160" s="110">
        <v>1000</v>
      </c>
      <c r="C160" s="110">
        <v>1100</v>
      </c>
      <c r="D160" s="110">
        <v>113</v>
      </c>
      <c r="E160" s="103" t="s">
        <v>155</v>
      </c>
      <c r="F160" s="17" t="s">
        <v>109</v>
      </c>
      <c r="G160" s="135"/>
      <c r="H160" s="11"/>
      <c r="I160" s="21">
        <v>4715</v>
      </c>
      <c r="J160" s="21"/>
      <c r="K160" s="21">
        <v>4715</v>
      </c>
      <c r="L160" s="13"/>
      <c r="M160" s="21">
        <v>415</v>
      </c>
      <c r="N160" s="21">
        <v>415</v>
      </c>
      <c r="O160" s="12">
        <f t="shared" si="39"/>
        <v>4300</v>
      </c>
      <c r="P160" s="166"/>
    </row>
    <row r="161" spans="2:18" ht="30" customHeight="1" x14ac:dyDescent="0.25">
      <c r="B161" s="11">
        <v>1000</v>
      </c>
      <c r="C161" s="11">
        <v>1100</v>
      </c>
      <c r="D161" s="11">
        <v>113</v>
      </c>
      <c r="E161" s="138" t="s">
        <v>112</v>
      </c>
      <c r="F161" s="87" t="s">
        <v>113</v>
      </c>
      <c r="G161" s="121"/>
      <c r="H161" s="29">
        <v>15</v>
      </c>
      <c r="I161" s="93">
        <v>4468.8</v>
      </c>
      <c r="J161" s="93"/>
      <c r="K161" s="93">
        <v>4468.8</v>
      </c>
      <c r="L161" s="12"/>
      <c r="M161" s="162">
        <v>375.8</v>
      </c>
      <c r="N161" s="93">
        <v>375.8</v>
      </c>
      <c r="O161" s="12">
        <f t="shared" si="39"/>
        <v>4093</v>
      </c>
      <c r="P161" s="94"/>
    </row>
    <row r="162" spans="2:18" ht="21.75" customHeight="1" x14ac:dyDescent="0.25">
      <c r="B162" s="95"/>
      <c r="C162" s="24"/>
      <c r="D162" s="33"/>
      <c r="E162" s="24" t="s">
        <v>114</v>
      </c>
      <c r="F162" s="96"/>
      <c r="G162" s="26"/>
      <c r="H162" s="27"/>
      <c r="I162" s="26">
        <f>SUM(I157:I161)</f>
        <v>23567</v>
      </c>
      <c r="J162" s="26">
        <f t="shared" ref="J162:O162" si="40">SUM(J157:J161)</f>
        <v>0</v>
      </c>
      <c r="K162" s="26">
        <f t="shared" si="40"/>
        <v>23567</v>
      </c>
      <c r="L162" s="26">
        <f t="shared" si="40"/>
        <v>0</v>
      </c>
      <c r="M162" s="26">
        <f t="shared" si="40"/>
        <v>2074</v>
      </c>
      <c r="N162" s="26">
        <f t="shared" si="40"/>
        <v>2074</v>
      </c>
      <c r="O162" s="26">
        <f t="shared" si="40"/>
        <v>21493</v>
      </c>
      <c r="P162" s="90"/>
    </row>
    <row r="163" spans="2:18" ht="30" customHeight="1" x14ac:dyDescent="0.25">
      <c r="B163" s="90"/>
      <c r="C163" s="90"/>
      <c r="D163" s="90"/>
      <c r="E163" s="97" t="s">
        <v>115</v>
      </c>
      <c r="F163" s="90"/>
      <c r="G163" s="132"/>
      <c r="H163" s="90"/>
      <c r="I163" s="34">
        <f>I15+I17+I19+I22+I24+I28+I39+I43+I49+I64+I71+I78+I89+I93+I100+I120+I122+I132+I142+I153+I156+I162</f>
        <v>329218.27</v>
      </c>
      <c r="J163" s="34">
        <f>J15+J17+J19+J22+J24+J28+J39+J43+J49+J64+J71+J78+J89+J93+J100+J120+J122+J132+J142+J153+J156+J162</f>
        <v>376.90000000000003</v>
      </c>
      <c r="K163" s="34">
        <f>K15+K17+K19+K22+K24+K28+K43+K39+K49+K64+K71+K78+K89+K93+K100+K120+K122+K132+K142+K153+K156+K162</f>
        <v>329595.17</v>
      </c>
      <c r="L163" s="34">
        <f t="shared" ref="L163" si="41">L15+L17+L19+L22+L24+L28+L43+L49+L64+L71+L78+L89+L93+L100+L120+L122+L132+L142+L153+L156+L162</f>
        <v>0</v>
      </c>
      <c r="M163" s="34">
        <f>M15+M17+M19+M22+M24+M28+M39+M43+M49+M64+M71+M78+M89+M93+M100+M120+M122+M132+M142+M153+M156+M162</f>
        <v>28855.17</v>
      </c>
      <c r="N163" s="34">
        <f>N15+N17+N19+N22+N24+N28+N39+N43+N49+N64+N71+N78+N89+N93+N100+N120+N122+N132+N142+N153+N156+N162</f>
        <v>28855.17</v>
      </c>
      <c r="O163" s="34">
        <f>O15+O17+O19+O22+O24+O28+O39+O43+O49+O64+O71+O78+O89+O93+O100+O120+O122+O132+O142+O153+O156+O162</f>
        <v>300740</v>
      </c>
      <c r="P163" s="90"/>
    </row>
    <row r="165" spans="2:18" x14ac:dyDescent="0.25">
      <c r="B165" s="1"/>
      <c r="C165" s="1"/>
      <c r="D165" s="1"/>
      <c r="E165" s="98" t="s">
        <v>116</v>
      </c>
      <c r="F165" s="98"/>
      <c r="G165" s="98"/>
      <c r="H165" s="45"/>
      <c r="I165" s="45"/>
      <c r="J165" s="45" t="s">
        <v>117</v>
      </c>
      <c r="K165" s="99"/>
      <c r="L165" s="99"/>
      <c r="M165" s="1"/>
      <c r="N165" s="1"/>
      <c r="O165" s="1"/>
      <c r="P165" s="1"/>
    </row>
    <row r="166" spans="2:18" x14ac:dyDescent="0.25">
      <c r="B166" s="1"/>
      <c r="C166" s="1"/>
      <c r="D166" s="1"/>
      <c r="E166" s="98"/>
      <c r="F166" s="98"/>
      <c r="G166" s="100"/>
      <c r="H166" s="45"/>
      <c r="I166" s="45"/>
      <c r="J166" s="45"/>
      <c r="K166" s="99"/>
      <c r="L166" s="99"/>
      <c r="M166" s="1"/>
      <c r="N166" s="1"/>
      <c r="O166" s="1"/>
      <c r="P166" s="1"/>
    </row>
    <row r="167" spans="2:18" ht="18" x14ac:dyDescent="0.25">
      <c r="B167" s="1"/>
      <c r="C167" s="1"/>
      <c r="D167" s="1"/>
      <c r="E167" s="145"/>
      <c r="F167" s="146"/>
      <c r="G167" s="100"/>
      <c r="H167" s="45"/>
      <c r="I167" s="147"/>
      <c r="J167" s="147"/>
      <c r="K167" s="147"/>
      <c r="L167" s="101"/>
      <c r="M167" s="1"/>
      <c r="N167" s="1"/>
      <c r="O167" s="1"/>
      <c r="P167" s="1"/>
    </row>
    <row r="168" spans="2:18" x14ac:dyDescent="0.25">
      <c r="B168" s="1"/>
      <c r="C168" s="1"/>
      <c r="D168" s="1"/>
      <c r="E168" s="98" t="s">
        <v>160</v>
      </c>
      <c r="F168" s="98"/>
      <c r="G168" s="98"/>
      <c r="H168" s="45"/>
      <c r="I168" s="45" t="s">
        <v>159</v>
      </c>
      <c r="J168" s="45"/>
      <c r="K168" s="99"/>
      <c r="L168" s="99"/>
      <c r="M168" s="1"/>
      <c r="N168" s="1"/>
      <c r="O168" s="1"/>
      <c r="P168" s="1"/>
    </row>
    <row r="169" spans="2:18" x14ac:dyDescent="0.25">
      <c r="B169" s="1"/>
      <c r="C169" s="1"/>
      <c r="D169" s="1"/>
      <c r="E169" s="98" t="s">
        <v>118</v>
      </c>
      <c r="F169" s="98"/>
      <c r="G169" s="98"/>
      <c r="H169" s="98"/>
      <c r="I169" s="430" t="s">
        <v>119</v>
      </c>
      <c r="J169" s="430"/>
      <c r="K169" s="430"/>
      <c r="L169" s="430"/>
      <c r="M169" s="1"/>
      <c r="N169" s="1"/>
      <c r="O169" s="1"/>
      <c r="P169" s="1"/>
    </row>
    <row r="170" spans="2:18" x14ac:dyDescent="0.25">
      <c r="B170" s="1"/>
      <c r="C170" s="1"/>
      <c r="D170" s="1"/>
      <c r="E170" s="98"/>
      <c r="F170" s="98"/>
      <c r="G170" s="98"/>
      <c r="H170" s="98"/>
      <c r="I170" s="169"/>
      <c r="J170" s="169"/>
      <c r="K170" s="169"/>
      <c r="L170" s="169"/>
      <c r="M170" s="1"/>
      <c r="N170" s="1"/>
      <c r="O170" s="1"/>
      <c r="P170" s="1"/>
    </row>
    <row r="171" spans="2:18" x14ac:dyDescent="0.25">
      <c r="B171" s="1"/>
      <c r="C171" s="1"/>
      <c r="D171" s="1"/>
      <c r="E171" s="1"/>
      <c r="F171" s="2"/>
      <c r="G171" s="1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2"/>
      <c r="G172" s="1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x14ac:dyDescent="0.25">
      <c r="B173" s="1"/>
      <c r="C173" s="1"/>
      <c r="D173" s="1"/>
      <c r="E173" s="1"/>
      <c r="F173" s="2"/>
      <c r="G173" s="11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8" x14ac:dyDescent="0.25">
      <c r="B174" s="3"/>
      <c r="C174" s="3"/>
      <c r="D174" s="3"/>
      <c r="E174" s="391" t="s">
        <v>0</v>
      </c>
      <c r="F174" s="391"/>
      <c r="G174" s="391"/>
      <c r="P174" s="3"/>
      <c r="Q174" s="1"/>
      <c r="R174" s="1"/>
    </row>
    <row r="175" spans="2:18" ht="18" x14ac:dyDescent="0.25">
      <c r="B175" s="4"/>
      <c r="C175" s="5"/>
      <c r="D175" s="5"/>
      <c r="E175" s="391" t="s">
        <v>1</v>
      </c>
      <c r="F175" s="391"/>
      <c r="G175" s="391"/>
      <c r="H175" s="391" t="s">
        <v>189</v>
      </c>
      <c r="I175" s="391"/>
      <c r="J175" s="391"/>
      <c r="K175" s="391"/>
      <c r="L175" s="391"/>
      <c r="M175" s="391"/>
      <c r="N175" s="391"/>
      <c r="O175" s="391"/>
      <c r="P175" s="5"/>
      <c r="Q175" s="1"/>
      <c r="R175" s="1"/>
    </row>
    <row r="176" spans="2:18" x14ac:dyDescent="0.25">
      <c r="B176" s="1"/>
      <c r="C176" s="1"/>
      <c r="D176" s="1"/>
      <c r="E176" s="98"/>
      <c r="F176" s="98"/>
      <c r="G176" s="98"/>
      <c r="H176" s="98"/>
      <c r="I176" s="169"/>
      <c r="J176" s="169"/>
      <c r="K176" s="169"/>
      <c r="L176" s="169"/>
      <c r="M176" s="1"/>
      <c r="N176" s="1"/>
      <c r="O176" s="1"/>
      <c r="P176" s="1"/>
    </row>
    <row r="177" spans="2:18" x14ac:dyDescent="0.25">
      <c r="B177" s="1"/>
      <c r="C177" s="1"/>
      <c r="D177" s="1"/>
      <c r="E177" s="98"/>
      <c r="F177" s="98"/>
      <c r="G177" s="98"/>
      <c r="H177" s="98"/>
      <c r="I177" s="169"/>
      <c r="J177" s="169"/>
      <c r="K177" s="169"/>
      <c r="L177" s="169"/>
      <c r="M177" s="1"/>
      <c r="N177" s="1"/>
      <c r="O177" s="1"/>
      <c r="P177" s="1"/>
    </row>
    <row r="178" spans="2:18" s="109" customFormat="1" ht="39.950000000000003" customHeight="1" x14ac:dyDescent="0.25">
      <c r="B178" s="29">
        <v>4000</v>
      </c>
      <c r="C178" s="29">
        <v>4500</v>
      </c>
      <c r="D178" s="29">
        <v>451</v>
      </c>
      <c r="E178" s="138" t="s">
        <v>81</v>
      </c>
      <c r="F178" s="18" t="s">
        <v>174</v>
      </c>
      <c r="G178" s="121"/>
      <c r="H178" s="11">
        <v>15</v>
      </c>
      <c r="I178" s="13">
        <v>2500</v>
      </c>
      <c r="J178" s="13"/>
      <c r="K178" s="13">
        <v>2500</v>
      </c>
      <c r="L178" s="13"/>
      <c r="M178" s="13">
        <v>0</v>
      </c>
      <c r="N178" s="13">
        <v>0</v>
      </c>
      <c r="O178" s="13">
        <f>K178-N178</f>
        <v>2500</v>
      </c>
      <c r="P178" s="150"/>
      <c r="Q178" s="41"/>
      <c r="R178" s="20"/>
    </row>
    <row r="179" spans="2:18" ht="39.950000000000003" customHeight="1" x14ac:dyDescent="0.25">
      <c r="B179" s="90"/>
      <c r="C179" s="90"/>
      <c r="D179" s="90"/>
      <c r="E179" s="97" t="s">
        <v>115</v>
      </c>
      <c r="F179" s="90"/>
      <c r="G179" s="132"/>
      <c r="H179" s="90"/>
      <c r="I179" s="34">
        <f>I178</f>
        <v>2500</v>
      </c>
      <c r="J179" s="34"/>
      <c r="K179" s="34">
        <f>K178</f>
        <v>2500</v>
      </c>
      <c r="L179" s="34"/>
      <c r="M179" s="34"/>
      <c r="N179" s="34"/>
      <c r="O179" s="34">
        <f>O178</f>
        <v>2500</v>
      </c>
      <c r="P179" s="90"/>
    </row>
    <row r="181" spans="2:18" x14ac:dyDescent="0.25">
      <c r="B181" s="1"/>
      <c r="C181" s="1"/>
      <c r="D181" s="1"/>
      <c r="E181" s="98" t="s">
        <v>116</v>
      </c>
      <c r="F181" s="98"/>
      <c r="G181" s="98"/>
      <c r="H181" s="45"/>
      <c r="I181" s="45"/>
      <c r="J181" s="45" t="s">
        <v>117</v>
      </c>
      <c r="K181" s="99"/>
      <c r="L181" s="99"/>
      <c r="M181" s="1"/>
      <c r="N181" s="1"/>
      <c r="O181" s="1"/>
      <c r="P181" s="1"/>
    </row>
    <row r="182" spans="2:18" x14ac:dyDescent="0.25">
      <c r="B182" s="1"/>
      <c r="C182" s="1"/>
      <c r="D182" s="1"/>
      <c r="E182" s="98"/>
      <c r="F182" s="98"/>
      <c r="G182" s="100"/>
      <c r="H182" s="45"/>
      <c r="I182" s="45"/>
      <c r="J182" s="45"/>
      <c r="K182" s="99"/>
      <c r="L182" s="99"/>
      <c r="M182" s="1"/>
      <c r="N182" s="1"/>
      <c r="O182" s="1"/>
      <c r="P182" s="1"/>
    </row>
    <row r="183" spans="2:18" ht="18" x14ac:dyDescent="0.25">
      <c r="B183" s="1"/>
      <c r="C183" s="1"/>
      <c r="D183" s="1"/>
      <c r="E183" s="145"/>
      <c r="F183" s="146"/>
      <c r="G183" s="100"/>
      <c r="H183" s="45"/>
      <c r="I183" s="147"/>
      <c r="J183" s="147"/>
      <c r="K183" s="147"/>
      <c r="L183" s="101"/>
      <c r="M183" s="1"/>
      <c r="N183" s="1"/>
      <c r="O183" s="1"/>
      <c r="P183" s="1"/>
    </row>
    <row r="184" spans="2:18" x14ac:dyDescent="0.25">
      <c r="B184" s="1"/>
      <c r="C184" s="1"/>
      <c r="D184" s="1"/>
      <c r="E184" s="98" t="s">
        <v>160</v>
      </c>
      <c r="F184" s="98"/>
      <c r="G184" s="98"/>
      <c r="H184" s="45"/>
      <c r="I184" s="45" t="s">
        <v>159</v>
      </c>
      <c r="J184" s="45"/>
      <c r="K184" s="99"/>
      <c r="L184" s="99"/>
      <c r="M184" s="1"/>
      <c r="N184" s="1"/>
      <c r="O184" s="1"/>
      <c r="P184" s="1"/>
    </row>
    <row r="185" spans="2:18" x14ac:dyDescent="0.25">
      <c r="B185" s="1"/>
      <c r="C185" s="1"/>
      <c r="D185" s="1"/>
      <c r="E185" s="98" t="s">
        <v>118</v>
      </c>
      <c r="F185" s="98"/>
      <c r="G185" s="98"/>
      <c r="H185" s="98"/>
      <c r="I185" s="430" t="s">
        <v>119</v>
      </c>
      <c r="J185" s="430"/>
      <c r="K185" s="430"/>
      <c r="L185" s="430"/>
      <c r="M185" s="1"/>
      <c r="N185" s="1"/>
      <c r="O185" s="1"/>
      <c r="P185" s="1"/>
    </row>
    <row r="186" spans="2:18" x14ac:dyDescent="0.25">
      <c r="B186" s="1"/>
      <c r="C186" s="1"/>
      <c r="D186" s="1"/>
      <c r="E186" s="98"/>
      <c r="F186" s="98"/>
      <c r="G186" s="98"/>
      <c r="H186" s="98"/>
      <c r="I186" s="169"/>
      <c r="J186" s="169"/>
      <c r="K186" s="169"/>
      <c r="L186" s="169"/>
      <c r="M186" s="1"/>
      <c r="N186" s="1"/>
      <c r="O186" s="1"/>
      <c r="P186" s="1"/>
    </row>
    <row r="207" spans="5:7" x14ac:dyDescent="0.25">
      <c r="E207" s="1"/>
      <c r="F207" s="1"/>
      <c r="G207" s="118"/>
    </row>
    <row r="217" spans="5:7" x14ac:dyDescent="0.25">
      <c r="E217" s="64"/>
      <c r="F217" s="64"/>
      <c r="G217" s="133"/>
    </row>
    <row r="218" spans="5:7" x14ac:dyDescent="0.25">
      <c r="E218" s="64"/>
      <c r="F218" s="64"/>
      <c r="G218" s="133"/>
    </row>
    <row r="219" spans="5:7" x14ac:dyDescent="0.25">
      <c r="E219" s="64"/>
      <c r="F219" s="64"/>
      <c r="G219" s="133"/>
    </row>
    <row r="220" spans="5:7" x14ac:dyDescent="0.25">
      <c r="E220" s="64"/>
      <c r="F220" s="64"/>
      <c r="G220" s="133"/>
    </row>
    <row r="221" spans="5:7" x14ac:dyDescent="0.25">
      <c r="E221" s="66"/>
      <c r="F221" s="64"/>
      <c r="G221" s="133"/>
    </row>
    <row r="222" spans="5:7" x14ac:dyDescent="0.25">
      <c r="E222" s="64"/>
      <c r="F222" s="64"/>
      <c r="G222" s="133"/>
    </row>
    <row r="223" spans="5:7" x14ac:dyDescent="0.25">
      <c r="E223" s="64"/>
      <c r="F223" s="64"/>
      <c r="G223" s="133"/>
    </row>
    <row r="224" spans="5:7" x14ac:dyDescent="0.25">
      <c r="E224" s="66"/>
      <c r="F224" s="64"/>
      <c r="G224" s="133"/>
    </row>
    <row r="225" spans="5:7" x14ac:dyDescent="0.25">
      <c r="E225" s="64"/>
      <c r="F225" s="64"/>
      <c r="G225" s="133"/>
    </row>
    <row r="226" spans="5:7" x14ac:dyDescent="0.25">
      <c r="E226" s="66"/>
      <c r="F226" s="64"/>
      <c r="G226" s="133"/>
    </row>
  </sheetData>
  <mergeCells count="130">
    <mergeCell ref="E4:G4"/>
    <mergeCell ref="H4:O4"/>
    <mergeCell ref="E5:G5"/>
    <mergeCell ref="H5:O5"/>
    <mergeCell ref="E6:E8"/>
    <mergeCell ref="F6:F8"/>
    <mergeCell ref="G6:G8"/>
    <mergeCell ref="L6:N6"/>
    <mergeCell ref="O6:O8"/>
    <mergeCell ref="N7:N8"/>
    <mergeCell ref="P6:P8"/>
    <mergeCell ref="B7:B8"/>
    <mergeCell ref="C7:C8"/>
    <mergeCell ref="D7:D8"/>
    <mergeCell ref="H7:H8"/>
    <mergeCell ref="I7:I8"/>
    <mergeCell ref="J7:J8"/>
    <mergeCell ref="K7:K8"/>
    <mergeCell ref="L7:L8"/>
    <mergeCell ref="M7:M8"/>
    <mergeCell ref="E32:G32"/>
    <mergeCell ref="E33:G33"/>
    <mergeCell ref="E34:G34"/>
    <mergeCell ref="H34:O34"/>
    <mergeCell ref="E35:G35"/>
    <mergeCell ref="B36:B37"/>
    <mergeCell ref="C36:C37"/>
    <mergeCell ref="D36:D37"/>
    <mergeCell ref="E36:E37"/>
    <mergeCell ref="F36:F37"/>
    <mergeCell ref="M36:M37"/>
    <mergeCell ref="N36:N37"/>
    <mergeCell ref="O36:O37"/>
    <mergeCell ref="P36:P37"/>
    <mergeCell ref="E51:G51"/>
    <mergeCell ref="H51:O51"/>
    <mergeCell ref="G36:G37"/>
    <mergeCell ref="H36:H37"/>
    <mergeCell ref="I36:I37"/>
    <mergeCell ref="J36:J37"/>
    <mergeCell ref="K36:K37"/>
    <mergeCell ref="L36:L37"/>
    <mergeCell ref="E52:G52"/>
    <mergeCell ref="E53:G53"/>
    <mergeCell ref="H53:O53"/>
    <mergeCell ref="E54:G54"/>
    <mergeCell ref="B55:B57"/>
    <mergeCell ref="C55:C57"/>
    <mergeCell ref="D55:D57"/>
    <mergeCell ref="E55:E57"/>
    <mergeCell ref="F55:F57"/>
    <mergeCell ref="G55:G57"/>
    <mergeCell ref="H55:H57"/>
    <mergeCell ref="L55:N55"/>
    <mergeCell ref="O55:O57"/>
    <mergeCell ref="P55:P57"/>
    <mergeCell ref="I56:I57"/>
    <mergeCell ref="J56:J57"/>
    <mergeCell ref="K56:K57"/>
    <mergeCell ref="L56:L57"/>
    <mergeCell ref="M56:M57"/>
    <mergeCell ref="N56:N57"/>
    <mergeCell ref="P85:P87"/>
    <mergeCell ref="I86:I87"/>
    <mergeCell ref="J86:J87"/>
    <mergeCell ref="K86:K87"/>
    <mergeCell ref="L86:L87"/>
    <mergeCell ref="M86:M87"/>
    <mergeCell ref="E81:G81"/>
    <mergeCell ref="E82:G82"/>
    <mergeCell ref="E83:G83"/>
    <mergeCell ref="H83:O83"/>
    <mergeCell ref="E84:G84"/>
    <mergeCell ref="E85:E87"/>
    <mergeCell ref="F85:F87"/>
    <mergeCell ref="E105:G105"/>
    <mergeCell ref="B106:B108"/>
    <mergeCell ref="C106:C108"/>
    <mergeCell ref="D106:D108"/>
    <mergeCell ref="E106:E108"/>
    <mergeCell ref="F106:F108"/>
    <mergeCell ref="G106:G108"/>
    <mergeCell ref="N86:N87"/>
    <mergeCell ref="E102:G102"/>
    <mergeCell ref="H102:O102"/>
    <mergeCell ref="E103:G103"/>
    <mergeCell ref="E104:G104"/>
    <mergeCell ref="H104:O104"/>
    <mergeCell ref="G85:G87"/>
    <mergeCell ref="H85:H87"/>
    <mergeCell ref="L85:N85"/>
    <mergeCell ref="O85:O87"/>
    <mergeCell ref="B85:B87"/>
    <mergeCell ref="C85:C87"/>
    <mergeCell ref="D85:D87"/>
    <mergeCell ref="H106:H108"/>
    <mergeCell ref="L106:N106"/>
    <mergeCell ref="O106:O108"/>
    <mergeCell ref="P106:P108"/>
    <mergeCell ref="I107:I108"/>
    <mergeCell ref="J107:J108"/>
    <mergeCell ref="K107:K108"/>
    <mergeCell ref="L107:L108"/>
    <mergeCell ref="M107:M108"/>
    <mergeCell ref="N107:N108"/>
    <mergeCell ref="E136:G136"/>
    <mergeCell ref="H136:O136"/>
    <mergeCell ref="E137:G137"/>
    <mergeCell ref="H137:O137"/>
    <mergeCell ref="E138:E140"/>
    <mergeCell ref="F138:F140"/>
    <mergeCell ref="G138:G140"/>
    <mergeCell ref="H138:H140"/>
    <mergeCell ref="L138:N138"/>
    <mergeCell ref="O138:O140"/>
    <mergeCell ref="I169:L169"/>
    <mergeCell ref="E174:G174"/>
    <mergeCell ref="E175:G175"/>
    <mergeCell ref="H175:O175"/>
    <mergeCell ref="I185:L185"/>
    <mergeCell ref="P138:P140"/>
    <mergeCell ref="B139:B140"/>
    <mergeCell ref="C139:C140"/>
    <mergeCell ref="D139:D140"/>
    <mergeCell ref="I139:I140"/>
    <mergeCell ref="J139:J140"/>
    <mergeCell ref="K139:K140"/>
    <mergeCell ref="L139:L140"/>
    <mergeCell ref="M139:M140"/>
    <mergeCell ref="N139:N140"/>
  </mergeCells>
  <pageMargins left="0.7" right="0.7" top="0.75" bottom="0.75" header="0.3" footer="0.3"/>
  <pageSetup paperSize="5" scale="60" orientation="landscape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1:W224"/>
  <sheetViews>
    <sheetView topLeftCell="A111" workbookViewId="0">
      <selection activeCell="H176" sqref="H176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241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22.5" customHeight="1" x14ac:dyDescent="0.25">
      <c r="C31" s="43"/>
      <c r="D31" s="43"/>
      <c r="E31" s="43"/>
      <c r="F31" s="391"/>
      <c r="G31" s="391"/>
      <c r="H31" s="391"/>
      <c r="Q31" s="14"/>
      <c r="R31" s="41"/>
      <c r="S31" s="20"/>
    </row>
    <row r="32" spans="3:23" ht="29.25" customHeight="1" x14ac:dyDescent="0.25">
      <c r="C32" s="43"/>
      <c r="D32" s="43"/>
      <c r="E32" s="43"/>
      <c r="F32" s="391" t="s">
        <v>0</v>
      </c>
      <c r="G32" s="391"/>
      <c r="H32" s="391"/>
      <c r="I32" s="45"/>
      <c r="J32" s="45"/>
      <c r="K32" s="45"/>
      <c r="L32" s="45"/>
      <c r="M32" s="45"/>
      <c r="N32" s="45"/>
      <c r="O32" s="45"/>
      <c r="P32" s="45"/>
      <c r="Q32" s="14"/>
      <c r="R32" s="41"/>
      <c r="S32" s="20"/>
    </row>
    <row r="33" spans="3:23" ht="18" x14ac:dyDescent="0.25">
      <c r="C33" s="3"/>
      <c r="D33" s="41"/>
      <c r="E33" s="41"/>
      <c r="F33" s="391" t="s">
        <v>1</v>
      </c>
      <c r="G33" s="391"/>
      <c r="H33" s="391"/>
      <c r="I33" s="391" t="s">
        <v>241</v>
      </c>
      <c r="J33" s="391"/>
      <c r="K33" s="391"/>
      <c r="L33" s="391"/>
      <c r="M33" s="391"/>
      <c r="N33" s="391"/>
      <c r="O33" s="391"/>
      <c r="P33" s="391"/>
      <c r="Q33" s="41"/>
      <c r="R33" s="41"/>
      <c r="S33" s="20"/>
    </row>
    <row r="34" spans="3:23" ht="39.75" customHeight="1" x14ac:dyDescent="0.25">
      <c r="C34" s="4"/>
      <c r="D34" s="41"/>
      <c r="E34" s="41"/>
      <c r="F34" s="413"/>
      <c r="G34" s="413"/>
      <c r="H34" s="413"/>
      <c r="I34" s="46"/>
      <c r="J34" s="46"/>
      <c r="K34" s="46"/>
      <c r="L34" s="46"/>
      <c r="M34" s="46"/>
      <c r="N34" s="46"/>
      <c r="O34" s="46"/>
      <c r="P34" s="46"/>
      <c r="Q34" s="41"/>
      <c r="R34" s="41"/>
      <c r="S34" s="20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04" t="s">
        <v>2</v>
      </c>
      <c r="G35" s="396" t="s">
        <v>38</v>
      </c>
      <c r="H35" s="396" t="s">
        <v>4</v>
      </c>
      <c r="I35" s="419" t="s">
        <v>12</v>
      </c>
      <c r="J35" s="402" t="s">
        <v>13</v>
      </c>
      <c r="K35" s="402" t="s">
        <v>14</v>
      </c>
      <c r="L35" s="404" t="s">
        <v>15</v>
      </c>
      <c r="M35" s="402" t="s">
        <v>16</v>
      </c>
      <c r="N35" s="402" t="s">
        <v>17</v>
      </c>
      <c r="O35" s="414" t="s">
        <v>18</v>
      </c>
      <c r="P35" s="416" t="s">
        <v>7</v>
      </c>
      <c r="Q35" s="417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06"/>
      <c r="G36" s="398"/>
      <c r="H36" s="398"/>
      <c r="I36" s="420"/>
      <c r="J36" s="403"/>
      <c r="K36" s="403"/>
      <c r="L36" s="406"/>
      <c r="M36" s="403"/>
      <c r="N36" s="403"/>
      <c r="O36" s="415"/>
      <c r="P36" s="416"/>
      <c r="Q36" s="417"/>
      <c r="R36" s="1"/>
      <c r="S36" s="1"/>
    </row>
    <row r="37" spans="3:23" ht="41.25" customHeight="1" x14ac:dyDescent="0.25">
      <c r="C37" s="269">
        <v>1000</v>
      </c>
      <c r="D37" s="159">
        <v>1100</v>
      </c>
      <c r="E37" s="159">
        <v>113</v>
      </c>
      <c r="F37" s="160" t="s">
        <v>178</v>
      </c>
      <c r="G37" s="164" t="s">
        <v>179</v>
      </c>
      <c r="H37" s="164"/>
      <c r="I37" s="11">
        <v>15</v>
      </c>
      <c r="J37" s="12">
        <v>5928.06</v>
      </c>
      <c r="K37" s="12"/>
      <c r="L37" s="12">
        <f>J37-K37</f>
        <v>5928.06</v>
      </c>
      <c r="M37" s="12"/>
      <c r="N37" s="12">
        <v>628.05999999999995</v>
      </c>
      <c r="O37" s="12">
        <v>628.05999999999995</v>
      </c>
      <c r="P37" s="12">
        <f>L37-O37</f>
        <v>5300</v>
      </c>
      <c r="Q37" s="268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58"/>
      <c r="J38" s="161">
        <f>SUM(J37)</f>
        <v>5928.06</v>
      </c>
      <c r="K38" s="161">
        <f t="shared" ref="K38:P38" si="8">SUM(K37)</f>
        <v>0</v>
      </c>
      <c r="L38" s="161">
        <f t="shared" si="8"/>
        <v>5928.06</v>
      </c>
      <c r="M38" s="161">
        <f t="shared" si="8"/>
        <v>0</v>
      </c>
      <c r="N38" s="161">
        <f t="shared" si="8"/>
        <v>628.05999999999995</v>
      </c>
      <c r="O38" s="161">
        <f t="shared" si="8"/>
        <v>628.05999999999995</v>
      </c>
      <c r="P38" s="161">
        <f t="shared" si="8"/>
        <v>5300</v>
      </c>
      <c r="Q38" s="28"/>
      <c r="R38" s="20"/>
      <c r="S38" s="41"/>
      <c r="T38" s="41"/>
      <c r="U38" s="41"/>
      <c r="V38" s="41"/>
      <c r="W38" s="41"/>
    </row>
    <row r="39" spans="3:23" ht="39.75" customHeight="1" x14ac:dyDescent="0.25">
      <c r="C39" s="76">
        <v>1000</v>
      </c>
      <c r="D39" s="76">
        <v>1100</v>
      </c>
      <c r="E39" s="76">
        <v>113</v>
      </c>
      <c r="F39" s="148" t="s">
        <v>134</v>
      </c>
      <c r="G39" s="79" t="s">
        <v>53</v>
      </c>
      <c r="H39" s="149"/>
      <c r="I39" s="157">
        <v>15</v>
      </c>
      <c r="J39" s="13">
        <v>5562.4</v>
      </c>
      <c r="K39" s="13"/>
      <c r="L39" s="13">
        <f>J39-K39</f>
        <v>5562.4</v>
      </c>
      <c r="M39" s="13"/>
      <c r="N39" s="13">
        <v>562.4</v>
      </c>
      <c r="O39" s="13">
        <f>N39</f>
        <v>562.4</v>
      </c>
      <c r="P39" s="13">
        <f>L39-O39</f>
        <v>5000</v>
      </c>
      <c r="Q39" s="158"/>
      <c r="R39" s="20"/>
      <c r="S39" s="41"/>
      <c r="T39" s="41"/>
      <c r="U39" s="41"/>
      <c r="V39" s="41"/>
      <c r="W39" s="41"/>
    </row>
    <row r="40" spans="3:23" ht="39.75" customHeight="1" x14ac:dyDescent="0.25">
      <c r="C40" s="9">
        <v>1000</v>
      </c>
      <c r="D40" s="9">
        <v>1100</v>
      </c>
      <c r="E40" s="9">
        <v>113</v>
      </c>
      <c r="F40" s="106" t="s">
        <v>135</v>
      </c>
      <c r="G40" s="10" t="s">
        <v>31</v>
      </c>
      <c r="H40" s="138"/>
      <c r="I40" s="11">
        <v>15</v>
      </c>
      <c r="J40" s="13">
        <v>4417.3599999999997</v>
      </c>
      <c r="K40" s="13"/>
      <c r="L40" s="13">
        <f>J40-K40</f>
        <v>4417.3599999999997</v>
      </c>
      <c r="M40" s="13"/>
      <c r="N40" s="13">
        <v>367.36</v>
      </c>
      <c r="O40" s="13">
        <f>N40</f>
        <v>367.36</v>
      </c>
      <c r="P40" s="13">
        <f t="shared" ref="P40" si="9">L40-O40</f>
        <v>4049.9999999999995</v>
      </c>
      <c r="Q40" s="19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38"/>
      <c r="G41" s="10" t="s">
        <v>54</v>
      </c>
      <c r="H41" s="126"/>
      <c r="I41" s="11"/>
      <c r="J41" s="12"/>
      <c r="K41" s="12"/>
      <c r="L41" s="12">
        <v>0</v>
      </c>
      <c r="M41" s="12"/>
      <c r="N41" s="12"/>
      <c r="O41" s="12">
        <v>0</v>
      </c>
      <c r="P41" s="12">
        <v>0</v>
      </c>
      <c r="Q41" s="19"/>
      <c r="R41" s="20"/>
      <c r="S41" s="41"/>
      <c r="T41" s="41"/>
      <c r="U41" s="41"/>
      <c r="V41" s="41"/>
      <c r="W41" s="41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58"/>
      <c r="J42" s="27">
        <f>SUM(J39:J41)</f>
        <v>9979.7599999999984</v>
      </c>
      <c r="K42" s="27">
        <f t="shared" ref="K42:P42" si="10">SUM(K39:K41)</f>
        <v>0</v>
      </c>
      <c r="L42" s="27">
        <f t="shared" si="10"/>
        <v>9979.7599999999984</v>
      </c>
      <c r="M42" s="27">
        <f t="shared" si="10"/>
        <v>0</v>
      </c>
      <c r="N42" s="27">
        <f t="shared" si="10"/>
        <v>929.76</v>
      </c>
      <c r="O42" s="27">
        <f t="shared" si="10"/>
        <v>929.76</v>
      </c>
      <c r="P42" s="27">
        <f t="shared" si="10"/>
        <v>9050</v>
      </c>
      <c r="Q42" s="28"/>
      <c r="R42" s="20"/>
      <c r="S42" s="41"/>
      <c r="T42" s="41"/>
      <c r="U42" s="41"/>
      <c r="V42" s="41"/>
      <c r="W42" s="41"/>
    </row>
    <row r="43" spans="3:23" ht="39.75" customHeight="1" x14ac:dyDescent="0.25">
      <c r="C43" s="9">
        <v>1000</v>
      </c>
      <c r="D43" s="9">
        <v>1100</v>
      </c>
      <c r="E43" s="9">
        <v>113</v>
      </c>
      <c r="F43" s="106" t="s">
        <v>136</v>
      </c>
      <c r="G43" s="59" t="s">
        <v>57</v>
      </c>
      <c r="H43" s="119"/>
      <c r="I43" s="11">
        <v>15</v>
      </c>
      <c r="J43" s="12">
        <v>8333</v>
      </c>
      <c r="K43" s="12"/>
      <c r="L43" s="12">
        <v>8333</v>
      </c>
      <c r="M43" s="12"/>
      <c r="N43" s="12">
        <v>1141</v>
      </c>
      <c r="O43" s="60">
        <v>1141</v>
      </c>
      <c r="P43" s="12">
        <f>L43-O43</f>
        <v>7192</v>
      </c>
      <c r="Q43" s="267"/>
      <c r="R43" s="41"/>
      <c r="S43" s="20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38"/>
      <c r="G44" s="59" t="s">
        <v>58</v>
      </c>
      <c r="H44" s="126"/>
      <c r="I44" s="11"/>
      <c r="J44" s="12"/>
      <c r="K44" s="12"/>
      <c r="L44" s="12">
        <v>0</v>
      </c>
      <c r="M44" s="12"/>
      <c r="N44" s="12"/>
      <c r="O44" s="60"/>
      <c r="P44" s="12">
        <v>0</v>
      </c>
      <c r="Q44" s="267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7" t="s">
        <v>210</v>
      </c>
      <c r="G45" s="59" t="s">
        <v>36</v>
      </c>
      <c r="H45" s="119"/>
      <c r="I45" s="11">
        <v>15</v>
      </c>
      <c r="J45" s="12">
        <v>3089.65</v>
      </c>
      <c r="K45" s="12">
        <v>0</v>
      </c>
      <c r="L45" s="12">
        <v>3089.65</v>
      </c>
      <c r="M45" s="12"/>
      <c r="N45" s="12">
        <v>89.65</v>
      </c>
      <c r="O45" s="60">
        <v>89.65</v>
      </c>
      <c r="P45" s="12">
        <f>L45-O45</f>
        <v>3000</v>
      </c>
      <c r="Q45" s="267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8"/>
      <c r="G46" s="59" t="s">
        <v>59</v>
      </c>
      <c r="H46" s="126"/>
      <c r="I46" s="11"/>
      <c r="J46" s="12"/>
      <c r="K46" s="12">
        <v>0</v>
      </c>
      <c r="L46" s="12">
        <v>0</v>
      </c>
      <c r="M46" s="12"/>
      <c r="N46" s="12"/>
      <c r="O46" s="60"/>
      <c r="P46" s="12">
        <v>0</v>
      </c>
      <c r="Q46" s="267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 t="s">
        <v>60</v>
      </c>
      <c r="G47" s="59" t="s">
        <v>59</v>
      </c>
      <c r="H47" s="126"/>
      <c r="I47" s="11">
        <v>15</v>
      </c>
      <c r="J47" s="12">
        <v>4357.84</v>
      </c>
      <c r="K47" s="12">
        <v>0</v>
      </c>
      <c r="L47" s="12">
        <f>J47-K47</f>
        <v>4357.84</v>
      </c>
      <c r="M47" s="12"/>
      <c r="N47" s="12">
        <v>357.84</v>
      </c>
      <c r="O47" s="12">
        <v>357.84</v>
      </c>
      <c r="P47" s="12">
        <f>L47-O47</f>
        <v>4000</v>
      </c>
      <c r="Q47" s="267"/>
      <c r="R47" s="41"/>
      <c r="S47" s="20"/>
    </row>
    <row r="48" spans="3:23" ht="33.75" customHeight="1" x14ac:dyDescent="0.25">
      <c r="C48" s="23"/>
      <c r="D48" s="23"/>
      <c r="E48" s="23"/>
      <c r="F48" s="102" t="s">
        <v>62</v>
      </c>
      <c r="G48" s="33"/>
      <c r="H48" s="120"/>
      <c r="I48" s="40"/>
      <c r="J48" s="26">
        <f>SUM(J43:J47)</f>
        <v>15780.49</v>
      </c>
      <c r="K48" s="26">
        <f t="shared" ref="K48:P48" si="11">SUM(K43:K47)</f>
        <v>0</v>
      </c>
      <c r="L48" s="26">
        <f t="shared" si="11"/>
        <v>15780.49</v>
      </c>
      <c r="M48" s="26">
        <f t="shared" si="11"/>
        <v>0</v>
      </c>
      <c r="N48" s="26">
        <f t="shared" si="11"/>
        <v>1588.49</v>
      </c>
      <c r="O48" s="26">
        <f t="shared" si="11"/>
        <v>1588.49</v>
      </c>
      <c r="P48" s="26">
        <f t="shared" si="11"/>
        <v>14192</v>
      </c>
      <c r="Q48" s="33"/>
      <c r="R48" s="41"/>
      <c r="S48" s="20"/>
    </row>
    <row r="49" spans="3:23" x14ac:dyDescent="0.25">
      <c r="C49" s="43"/>
      <c r="D49" s="43"/>
      <c r="E49" s="43"/>
      <c r="F49" s="44"/>
      <c r="G49" s="15"/>
      <c r="H49" s="100"/>
      <c r="I49" s="45"/>
      <c r="J49" s="45"/>
      <c r="K49" s="45"/>
      <c r="L49" s="45"/>
      <c r="M49" s="45"/>
      <c r="N49" s="45"/>
      <c r="O49" s="45"/>
      <c r="P49" s="45"/>
      <c r="Q49" s="14"/>
      <c r="R49" s="41"/>
      <c r="S49" s="20"/>
    </row>
    <row r="50" spans="3:23" ht="42" customHeight="1" x14ac:dyDescent="0.25">
      <c r="C50" s="43"/>
      <c r="D50" s="43"/>
      <c r="E50" s="43"/>
      <c r="F50" s="418"/>
      <c r="G50" s="418"/>
      <c r="H50" s="418"/>
      <c r="I50" s="391"/>
      <c r="J50" s="391"/>
      <c r="K50" s="391"/>
      <c r="L50" s="391"/>
      <c r="M50" s="391"/>
      <c r="N50" s="391"/>
      <c r="O50" s="391"/>
      <c r="P50" s="391"/>
      <c r="Q50" s="14"/>
      <c r="R50" s="41"/>
      <c r="S50" s="41"/>
    </row>
    <row r="51" spans="3:23" ht="33" customHeight="1" x14ac:dyDescent="0.25">
      <c r="C51" s="43"/>
      <c r="D51" s="43"/>
      <c r="E51" s="43"/>
      <c r="F51" s="391" t="s">
        <v>0</v>
      </c>
      <c r="G51" s="391"/>
      <c r="H51" s="391"/>
      <c r="I51" s="45"/>
      <c r="J51" s="45"/>
      <c r="K51" s="45"/>
      <c r="L51" s="45"/>
      <c r="M51" s="45"/>
      <c r="N51" s="45"/>
      <c r="O51" s="45"/>
      <c r="P51" s="45"/>
      <c r="Q51" s="14"/>
      <c r="R51" s="41"/>
      <c r="S51" s="41"/>
      <c r="T51" s="1"/>
      <c r="U51" s="1"/>
      <c r="V51" s="1"/>
      <c r="W51" s="1"/>
    </row>
    <row r="52" spans="3:23" ht="18" x14ac:dyDescent="0.25">
      <c r="C52" s="3"/>
      <c r="D52" s="41"/>
      <c r="E52" s="41"/>
      <c r="F52" s="391" t="s">
        <v>1</v>
      </c>
      <c r="G52" s="391"/>
      <c r="H52" s="391"/>
      <c r="I52" s="391" t="s">
        <v>241</v>
      </c>
      <c r="J52" s="391"/>
      <c r="K52" s="391"/>
      <c r="L52" s="391"/>
      <c r="M52" s="391"/>
      <c r="N52" s="391"/>
      <c r="O52" s="391"/>
      <c r="P52" s="391"/>
      <c r="Q52" s="41"/>
      <c r="R52" s="20"/>
      <c r="S52" s="41"/>
      <c r="T52" s="1"/>
      <c r="U52" s="1"/>
      <c r="V52" s="1"/>
      <c r="W52" s="1"/>
    </row>
    <row r="53" spans="3:23" ht="42.75" customHeight="1" x14ac:dyDescent="0.25">
      <c r="C53" s="4"/>
      <c r="D53" s="41"/>
      <c r="E53" s="41"/>
      <c r="F53" s="391"/>
      <c r="G53" s="391"/>
      <c r="H53" s="391"/>
      <c r="I53" s="46"/>
      <c r="J53" s="46"/>
      <c r="K53" s="46"/>
      <c r="L53" s="46"/>
      <c r="M53" s="46"/>
      <c r="N53" s="46"/>
      <c r="O53" s="46"/>
      <c r="P53" s="46"/>
      <c r="Q53" s="41"/>
      <c r="R53" s="41"/>
      <c r="S53" s="41"/>
      <c r="T53" s="1"/>
      <c r="U53" s="1"/>
      <c r="V53" s="1"/>
      <c r="W53" s="1"/>
    </row>
    <row r="54" spans="3:23" x14ac:dyDescent="0.25">
      <c r="C54" s="402" t="s">
        <v>9</v>
      </c>
      <c r="D54" s="402" t="s">
        <v>10</v>
      </c>
      <c r="E54" s="402" t="s">
        <v>11</v>
      </c>
      <c r="F54" s="404" t="s">
        <v>2</v>
      </c>
      <c r="G54" s="396" t="s">
        <v>38</v>
      </c>
      <c r="H54" s="396" t="s">
        <v>4</v>
      </c>
      <c r="I54" s="409" t="s">
        <v>12</v>
      </c>
      <c r="J54" s="47" t="s">
        <v>39</v>
      </c>
      <c r="K54" s="47"/>
      <c r="L54" s="48"/>
      <c r="M54" s="423" t="s">
        <v>6</v>
      </c>
      <c r="N54" s="424"/>
      <c r="O54" s="425"/>
      <c r="P54" s="396" t="s">
        <v>7</v>
      </c>
      <c r="Q54" s="404" t="s">
        <v>8</v>
      </c>
      <c r="R54" s="41"/>
      <c r="S54" s="41"/>
      <c r="T54" s="1"/>
      <c r="U54" s="1"/>
      <c r="V54" s="1"/>
      <c r="W54" s="1"/>
    </row>
    <row r="55" spans="3:23" x14ac:dyDescent="0.25">
      <c r="C55" s="421"/>
      <c r="D55" s="421"/>
      <c r="E55" s="421"/>
      <c r="F55" s="405"/>
      <c r="G55" s="397"/>
      <c r="H55" s="397"/>
      <c r="I55" s="422"/>
      <c r="J55" s="409" t="s">
        <v>13</v>
      </c>
      <c r="K55" s="409" t="s">
        <v>14</v>
      </c>
      <c r="L55" s="426" t="s">
        <v>15</v>
      </c>
      <c r="M55" s="409" t="s">
        <v>16</v>
      </c>
      <c r="N55" s="402" t="s">
        <v>17</v>
      </c>
      <c r="O55" s="402" t="s">
        <v>18</v>
      </c>
      <c r="P55" s="397"/>
      <c r="Q55" s="405"/>
      <c r="R55" s="41"/>
      <c r="S55" s="41"/>
      <c r="T55" s="1"/>
      <c r="U55" s="1"/>
      <c r="V55" s="1"/>
      <c r="W55" s="1"/>
    </row>
    <row r="56" spans="3:23" ht="20.25" customHeight="1" x14ac:dyDescent="0.25">
      <c r="C56" s="403"/>
      <c r="D56" s="403"/>
      <c r="E56" s="403"/>
      <c r="F56" s="406"/>
      <c r="G56" s="398"/>
      <c r="H56" s="398"/>
      <c r="I56" s="410"/>
      <c r="J56" s="410"/>
      <c r="K56" s="410"/>
      <c r="L56" s="427"/>
      <c r="M56" s="410"/>
      <c r="N56" s="403"/>
      <c r="O56" s="403"/>
      <c r="P56" s="398"/>
      <c r="Q56" s="406"/>
      <c r="R56" s="41"/>
      <c r="S56" s="41"/>
      <c r="T56" s="1"/>
      <c r="U56" s="1"/>
      <c r="V56" s="1"/>
      <c r="W56" s="1"/>
    </row>
    <row r="57" spans="3:23" ht="35.1" customHeight="1" x14ac:dyDescent="0.25">
      <c r="C57" s="11">
        <v>1000</v>
      </c>
      <c r="D57" s="9">
        <v>1100</v>
      </c>
      <c r="E57" s="9">
        <v>113</v>
      </c>
      <c r="F57" s="106" t="s">
        <v>127</v>
      </c>
      <c r="G57" s="10" t="s">
        <v>40</v>
      </c>
      <c r="H57" s="215"/>
      <c r="I57" s="11">
        <v>15</v>
      </c>
      <c r="J57" s="12">
        <v>5928.06</v>
      </c>
      <c r="K57" s="12"/>
      <c r="L57" s="12">
        <f>J57-K57</f>
        <v>5928.06</v>
      </c>
      <c r="M57" s="12"/>
      <c r="N57" s="12">
        <v>628.05999999999995</v>
      </c>
      <c r="O57" s="12">
        <v>628.05999999999995</v>
      </c>
      <c r="P57" s="12">
        <f>L57-O57</f>
        <v>5300</v>
      </c>
      <c r="Q57" s="49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42" t="s">
        <v>165</v>
      </c>
      <c r="G58" s="50" t="s">
        <v>187</v>
      </c>
      <c r="H58" s="125"/>
      <c r="I58" s="11">
        <v>15</v>
      </c>
      <c r="J58" s="12">
        <v>4357.84</v>
      </c>
      <c r="K58" s="12">
        <v>0</v>
      </c>
      <c r="L58" s="12">
        <f>J58-K58</f>
        <v>4357.84</v>
      </c>
      <c r="M58" s="12"/>
      <c r="N58" s="12">
        <v>357.84</v>
      </c>
      <c r="O58" s="12">
        <v>357.84</v>
      </c>
      <c r="P58" s="12">
        <f>L58-O58</f>
        <v>4000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9">
        <v>1000</v>
      </c>
      <c r="D59" s="9">
        <v>1100</v>
      </c>
      <c r="E59" s="9">
        <v>113</v>
      </c>
      <c r="F59" s="138" t="s">
        <v>41</v>
      </c>
      <c r="G59" s="10" t="s">
        <v>42</v>
      </c>
      <c r="H59" s="126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19"/>
      <c r="R59" s="20"/>
      <c r="S59" s="20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06" t="s">
        <v>128</v>
      </c>
      <c r="G60" s="51" t="s">
        <v>43</v>
      </c>
      <c r="H60" s="121"/>
      <c r="I60" s="11">
        <v>15</v>
      </c>
      <c r="J60" s="12">
        <v>5928.06</v>
      </c>
      <c r="K60" s="12"/>
      <c r="L60" s="12">
        <f t="shared" ref="L60" si="12">J60-K60</f>
        <v>5928.06</v>
      </c>
      <c r="M60" s="12"/>
      <c r="N60" s="12">
        <v>628.05999999999995</v>
      </c>
      <c r="O60" s="12">
        <v>628.05999999999995</v>
      </c>
      <c r="P60" s="12">
        <f>L60-O60</f>
        <v>5300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129</v>
      </c>
      <c r="G61" s="10" t="s">
        <v>23</v>
      </c>
      <c r="H61" s="202"/>
      <c r="I61" s="11">
        <v>15</v>
      </c>
      <c r="J61" s="12">
        <v>2379.1999999999998</v>
      </c>
      <c r="K61" s="12">
        <v>20.8</v>
      </c>
      <c r="L61" s="12">
        <f>J61+K61</f>
        <v>2400</v>
      </c>
      <c r="M61" s="12"/>
      <c r="N61" s="12">
        <v>0</v>
      </c>
      <c r="O61" s="13">
        <v>0</v>
      </c>
      <c r="P61" s="12">
        <f t="shared" ref="P61:P62" si="13">L61-O61</f>
        <v>2400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11">
        <v>1000</v>
      </c>
      <c r="D62" s="11">
        <v>1100</v>
      </c>
      <c r="E62" s="11">
        <v>113</v>
      </c>
      <c r="F62" s="106"/>
      <c r="G62" s="52" t="s">
        <v>42</v>
      </c>
      <c r="H62" s="121"/>
      <c r="I62" s="11"/>
      <c r="J62" s="12"/>
      <c r="K62" s="12"/>
      <c r="L62" s="12"/>
      <c r="M62" s="12"/>
      <c r="N62" s="12"/>
      <c r="O62" s="12"/>
      <c r="P62" s="12">
        <f t="shared" si="13"/>
        <v>0</v>
      </c>
      <c r="Q62" s="49"/>
      <c r="R62" s="41"/>
      <c r="S62" s="41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6"/>
      <c r="J63" s="26">
        <f>SUM(J57:J62)</f>
        <v>22951.000000000004</v>
      </c>
      <c r="K63" s="26">
        <f t="shared" ref="K63:P63" si="14">SUM(K57:K62)</f>
        <v>20.8</v>
      </c>
      <c r="L63" s="26">
        <f t="shared" si="14"/>
        <v>22971.800000000003</v>
      </c>
      <c r="M63" s="26">
        <f t="shared" si="14"/>
        <v>0</v>
      </c>
      <c r="N63" s="26">
        <f t="shared" si="14"/>
        <v>1971.7999999999997</v>
      </c>
      <c r="O63" s="26">
        <f t="shared" si="14"/>
        <v>1971.7999999999997</v>
      </c>
      <c r="P63" s="26">
        <f t="shared" si="14"/>
        <v>21000</v>
      </c>
      <c r="Q63" s="55"/>
      <c r="R63" s="41"/>
      <c r="S63" s="41"/>
      <c r="T63" s="1"/>
      <c r="U63" s="1"/>
      <c r="V63" s="1"/>
      <c r="W63" s="1"/>
    </row>
    <row r="64" spans="3:23" ht="35.1" customHeight="1" x14ac:dyDescent="0.25">
      <c r="C64" s="9">
        <v>1000</v>
      </c>
      <c r="D64" s="9">
        <v>1100</v>
      </c>
      <c r="E64" s="9">
        <v>113</v>
      </c>
      <c r="F64" s="138"/>
      <c r="G64" s="10"/>
      <c r="H64" s="126"/>
      <c r="I64" s="11"/>
      <c r="J64" s="12"/>
      <c r="K64" s="12"/>
      <c r="L64" s="12">
        <v>0</v>
      </c>
      <c r="M64" s="12"/>
      <c r="N64" s="12"/>
      <c r="O64" s="12">
        <v>0</v>
      </c>
      <c r="P64" s="12">
        <v>0</v>
      </c>
      <c r="Q64" s="10"/>
      <c r="R64" s="14"/>
      <c r="S64" s="15"/>
      <c r="T64" s="15"/>
      <c r="U64" s="15"/>
      <c r="V64" s="15"/>
      <c r="W64" s="15"/>
    </row>
    <row r="65" spans="3:23" s="109" customFormat="1" ht="35.1" customHeight="1" x14ac:dyDescent="0.25">
      <c r="C65" s="29">
        <v>1000</v>
      </c>
      <c r="D65" s="29">
        <v>1100</v>
      </c>
      <c r="E65" s="29">
        <v>113</v>
      </c>
      <c r="F65" s="106" t="s">
        <v>130</v>
      </c>
      <c r="G65" s="18" t="s">
        <v>45</v>
      </c>
      <c r="H65" s="138"/>
      <c r="I65" s="11">
        <v>15</v>
      </c>
      <c r="J65" s="114">
        <v>5562.4</v>
      </c>
      <c r="K65" s="114"/>
      <c r="L65" s="114">
        <f>J65-K65</f>
        <v>5562.4</v>
      </c>
      <c r="M65" s="114"/>
      <c r="N65" s="114">
        <v>562.4</v>
      </c>
      <c r="O65" s="114">
        <f>N65</f>
        <v>562.4</v>
      </c>
      <c r="P65" s="115">
        <f>L65-O65</f>
        <v>5000</v>
      </c>
      <c r="Q65" s="18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/>
      <c r="G66" s="18"/>
      <c r="H66" s="127"/>
      <c r="J66" s="13"/>
      <c r="K66" s="13"/>
      <c r="L66" s="13"/>
      <c r="M66" s="13"/>
      <c r="N66" s="13"/>
      <c r="O66" s="13"/>
      <c r="P66" s="115">
        <f t="shared" ref="P66:P68" si="15">L66-O66</f>
        <v>0</v>
      </c>
      <c r="Q66" s="22"/>
      <c r="R66" s="20"/>
      <c r="S66" s="41"/>
      <c r="T66" s="41"/>
      <c r="U66" s="41"/>
      <c r="V66" s="41"/>
      <c r="W66" s="41"/>
    </row>
    <row r="67" spans="3:23" ht="35.1" customHeight="1" x14ac:dyDescent="0.25">
      <c r="C67" s="9">
        <v>1000</v>
      </c>
      <c r="D67" s="9">
        <v>1100</v>
      </c>
      <c r="E67" s="9">
        <v>113</v>
      </c>
      <c r="F67" s="138" t="s">
        <v>218</v>
      </c>
      <c r="G67" s="10" t="s">
        <v>220</v>
      </c>
      <c r="H67" s="126"/>
      <c r="I67" s="11">
        <v>15</v>
      </c>
      <c r="J67" s="12">
        <v>3219.57</v>
      </c>
      <c r="K67" s="12"/>
      <c r="L67" s="12">
        <v>3219.57</v>
      </c>
      <c r="M67" s="12"/>
      <c r="N67" s="12">
        <v>103.78</v>
      </c>
      <c r="O67" s="12">
        <v>103.78</v>
      </c>
      <c r="P67" s="115">
        <f>L67-O67</f>
        <v>3115.79</v>
      </c>
      <c r="Q67" s="19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06" t="s">
        <v>131</v>
      </c>
      <c r="G68" s="10" t="s">
        <v>23</v>
      </c>
      <c r="H68" s="202"/>
      <c r="I68" s="11">
        <v>15</v>
      </c>
      <c r="J68" s="12">
        <v>2379.1999999999998</v>
      </c>
      <c r="K68" s="12">
        <v>20.8</v>
      </c>
      <c r="L68" s="12">
        <f>J68+K68</f>
        <v>2400</v>
      </c>
      <c r="M68" s="12"/>
      <c r="N68" s="12">
        <v>0</v>
      </c>
      <c r="O68" s="13">
        <v>0</v>
      </c>
      <c r="P68" s="12">
        <f t="shared" si="15"/>
        <v>2400</v>
      </c>
      <c r="Q68" s="19"/>
      <c r="R68" s="20"/>
      <c r="S68" s="20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38" t="s">
        <v>46</v>
      </c>
      <c r="G69" s="10" t="s">
        <v>47</v>
      </c>
      <c r="H69" s="126"/>
      <c r="I69" s="11">
        <v>15</v>
      </c>
      <c r="J69" s="12">
        <v>1975</v>
      </c>
      <c r="K69" s="12">
        <v>75</v>
      </c>
      <c r="L69" s="12">
        <f>J69+K69</f>
        <v>2050</v>
      </c>
      <c r="M69" s="12"/>
      <c r="N69" s="12"/>
      <c r="O69" s="12"/>
      <c r="P69" s="12">
        <f>L69</f>
        <v>2050</v>
      </c>
      <c r="Q69" s="19"/>
      <c r="R69" s="14"/>
      <c r="S69" s="15"/>
      <c r="T69" s="15"/>
      <c r="U69" s="15"/>
      <c r="V69" s="15"/>
      <c r="W69" s="15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56"/>
      <c r="J70" s="27">
        <f>SUM(J64:J69)</f>
        <v>13136.169999999998</v>
      </c>
      <c r="K70" s="27">
        <f t="shared" ref="K70:N70" si="16">SUM(K64:K69)</f>
        <v>95.8</v>
      </c>
      <c r="L70" s="27">
        <f t="shared" si="16"/>
        <v>13231.97</v>
      </c>
      <c r="M70" s="27">
        <f t="shared" si="16"/>
        <v>0</v>
      </c>
      <c r="N70" s="27">
        <f t="shared" si="16"/>
        <v>666.18</v>
      </c>
      <c r="O70" s="27">
        <f>SUM(O64:O69)</f>
        <v>666.18</v>
      </c>
      <c r="P70" s="27">
        <f>SUM(P64:P69)</f>
        <v>12565.79</v>
      </c>
      <c r="Q70" s="57"/>
      <c r="R70" s="20"/>
      <c r="S70" s="41"/>
      <c r="T70" s="41"/>
      <c r="U70" s="41"/>
      <c r="V70" s="41"/>
      <c r="W70" s="41"/>
    </row>
    <row r="71" spans="3:23" ht="35.1" customHeight="1" x14ac:dyDescent="0.25">
      <c r="C71" s="9">
        <v>1000</v>
      </c>
      <c r="D71" s="9">
        <v>1100</v>
      </c>
      <c r="E71" s="9">
        <v>113</v>
      </c>
      <c r="F71" s="106" t="s">
        <v>132</v>
      </c>
      <c r="G71" s="50" t="s">
        <v>49</v>
      </c>
      <c r="H71" s="138"/>
      <c r="I71" s="11">
        <v>15</v>
      </c>
      <c r="J71" s="12">
        <v>9541</v>
      </c>
      <c r="K71" s="12">
        <v>0</v>
      </c>
      <c r="L71" s="12">
        <v>9541</v>
      </c>
      <c r="M71" s="12"/>
      <c r="N71" s="12">
        <v>1400</v>
      </c>
      <c r="O71" s="12">
        <v>1400</v>
      </c>
      <c r="P71" s="12">
        <f>L71-O71</f>
        <v>8141</v>
      </c>
      <c r="Q71" s="19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38"/>
      <c r="G72" s="136" t="s">
        <v>162</v>
      </c>
      <c r="H72" s="126"/>
      <c r="I72" s="11"/>
      <c r="J72" s="12"/>
      <c r="K72" s="12"/>
      <c r="L72" s="12"/>
      <c r="M72" s="12"/>
      <c r="N72" s="12"/>
      <c r="O72" s="12"/>
      <c r="P72" s="12"/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06"/>
      <c r="G73" s="10"/>
      <c r="H73" s="119"/>
      <c r="I73" s="11"/>
      <c r="J73" s="12"/>
      <c r="K73" s="12">
        <v>0</v>
      </c>
      <c r="L73" s="12">
        <f>J73-K73</f>
        <v>0</v>
      </c>
      <c r="M73" s="12"/>
      <c r="N73" s="12"/>
      <c r="O73" s="12"/>
      <c r="P73" s="12">
        <f>L73-O73</f>
        <v>0</v>
      </c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38" t="s">
        <v>193</v>
      </c>
      <c r="G74" s="10" t="s">
        <v>50</v>
      </c>
      <c r="H74" s="126"/>
      <c r="I74" s="11">
        <v>15</v>
      </c>
      <c r="J74" s="13">
        <v>4953.2</v>
      </c>
      <c r="K74" s="13"/>
      <c r="L74" s="12">
        <f t="shared" ref="L74" si="17">J74+K74</f>
        <v>4953.2</v>
      </c>
      <c r="M74" s="13"/>
      <c r="N74" s="13">
        <v>453.2</v>
      </c>
      <c r="O74" s="30">
        <f>N74</f>
        <v>453.2</v>
      </c>
      <c r="P74" s="12">
        <f>L74-O74</f>
        <v>4500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185</v>
      </c>
      <c r="G75" s="10" t="s">
        <v>181</v>
      </c>
      <c r="H75" s="126"/>
      <c r="I75" s="11">
        <v>15</v>
      </c>
      <c r="J75" s="12">
        <v>4298.5</v>
      </c>
      <c r="K75" s="12">
        <v>0</v>
      </c>
      <c r="L75" s="12">
        <f>J75-K75</f>
        <v>4298.5</v>
      </c>
      <c r="M75" s="12"/>
      <c r="N75" s="163">
        <v>348.5</v>
      </c>
      <c r="O75" s="12">
        <v>348.5</v>
      </c>
      <c r="P75" s="163">
        <f>L75-O75</f>
        <v>3950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06" t="s">
        <v>133</v>
      </c>
      <c r="G76" s="50" t="s">
        <v>51</v>
      </c>
      <c r="H76" s="138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2">
        <v>348.5</v>
      </c>
      <c r="O76" s="12">
        <v>348.5</v>
      </c>
      <c r="P76" s="12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56"/>
      <c r="J77" s="27">
        <f>SUM(J71:J76)</f>
        <v>23091.200000000001</v>
      </c>
      <c r="K77" s="27">
        <f t="shared" ref="K77:P77" si="18">SUM(K71:K76)</f>
        <v>0</v>
      </c>
      <c r="L77" s="27">
        <f t="shared" si="18"/>
        <v>23091.200000000001</v>
      </c>
      <c r="M77" s="27">
        <f t="shared" si="18"/>
        <v>0</v>
      </c>
      <c r="N77" s="27">
        <f t="shared" si="18"/>
        <v>2550.1999999999998</v>
      </c>
      <c r="O77" s="27">
        <f t="shared" si="18"/>
        <v>2550.1999999999998</v>
      </c>
      <c r="P77" s="27">
        <f t="shared" si="18"/>
        <v>20541</v>
      </c>
      <c r="Q77" s="28"/>
      <c r="R77" s="20"/>
      <c r="S77" s="41"/>
      <c r="T77" s="41"/>
      <c r="U77" s="41"/>
      <c r="V77" s="41"/>
      <c r="W77" s="41"/>
    </row>
    <row r="78" spans="3:23" ht="27" customHeight="1" x14ac:dyDescent="0.25">
      <c r="C78" s="43"/>
      <c r="D78" s="43"/>
      <c r="E78" s="43"/>
      <c r="F78" s="44"/>
      <c r="G78" s="15"/>
      <c r="H78" s="100"/>
      <c r="I78" s="45"/>
      <c r="J78" s="45"/>
      <c r="K78" s="45"/>
      <c r="L78" s="45"/>
      <c r="M78" s="45"/>
      <c r="N78" s="45"/>
      <c r="O78" s="45"/>
      <c r="P78" s="45"/>
      <c r="Q78" s="14"/>
      <c r="R78" s="41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391"/>
      <c r="G80" s="391"/>
      <c r="H80" s="391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 t="s">
        <v>0</v>
      </c>
      <c r="G81" s="391"/>
      <c r="H81" s="391"/>
      <c r="I81" s="45"/>
      <c r="J81" s="45"/>
      <c r="K81" s="45"/>
      <c r="L81" s="45"/>
      <c r="M81" s="45"/>
      <c r="N81" s="45"/>
      <c r="O81" s="45"/>
      <c r="P81" s="45"/>
      <c r="Q81" s="14"/>
      <c r="R81" s="41"/>
      <c r="S81" s="41"/>
      <c r="T81" s="41"/>
      <c r="U81" s="41"/>
      <c r="V81" s="41"/>
      <c r="W81" s="41"/>
    </row>
    <row r="82" spans="2:23" ht="18" x14ac:dyDescent="0.25">
      <c r="C82" s="3"/>
      <c r="D82" s="41"/>
      <c r="E82" s="41"/>
      <c r="F82" s="391" t="s">
        <v>1</v>
      </c>
      <c r="G82" s="391"/>
      <c r="H82" s="391"/>
      <c r="I82" s="391" t="s">
        <v>241</v>
      </c>
      <c r="J82" s="391"/>
      <c r="K82" s="391"/>
      <c r="L82" s="391"/>
      <c r="M82" s="391"/>
      <c r="N82" s="391"/>
      <c r="O82" s="391"/>
      <c r="P82" s="391"/>
      <c r="Q82" s="41"/>
      <c r="R82" s="41"/>
      <c r="S82" s="20"/>
    </row>
    <row r="83" spans="2:23" ht="18" x14ac:dyDescent="0.25">
      <c r="C83" s="4"/>
      <c r="D83" s="41"/>
      <c r="E83" s="41"/>
      <c r="F83" s="413"/>
      <c r="G83" s="413"/>
      <c r="H83" s="413"/>
      <c r="I83" s="46"/>
      <c r="J83" s="46"/>
      <c r="K83" s="46"/>
      <c r="L83" s="46"/>
      <c r="M83" s="46"/>
      <c r="N83" s="46"/>
      <c r="O83" s="46"/>
      <c r="P83" s="46"/>
      <c r="Q83" s="41"/>
      <c r="R83" s="41"/>
      <c r="S83" s="20"/>
    </row>
    <row r="84" spans="2:23" x14ac:dyDescent="0.25">
      <c r="C84" s="402" t="s">
        <v>9</v>
      </c>
      <c r="D84" s="402" t="s">
        <v>10</v>
      </c>
      <c r="E84" s="402" t="s">
        <v>11</v>
      </c>
      <c r="F84" s="404" t="s">
        <v>2</v>
      </c>
      <c r="G84" s="404" t="s">
        <v>38</v>
      </c>
      <c r="H84" s="404" t="s">
        <v>4</v>
      </c>
      <c r="I84" s="409" t="s">
        <v>12</v>
      </c>
      <c r="J84" s="47" t="s">
        <v>56</v>
      </c>
      <c r="K84" s="48"/>
      <c r="L84" s="48"/>
      <c r="M84" s="423" t="s">
        <v>6</v>
      </c>
      <c r="N84" s="424"/>
      <c r="O84" s="425"/>
      <c r="P84" s="396" t="s">
        <v>7</v>
      </c>
      <c r="Q84" s="396" t="s">
        <v>8</v>
      </c>
      <c r="R84" s="41"/>
      <c r="S84" s="20"/>
    </row>
    <row r="85" spans="2:23" x14ac:dyDescent="0.25">
      <c r="C85" s="421"/>
      <c r="D85" s="421"/>
      <c r="E85" s="421"/>
      <c r="F85" s="405"/>
      <c r="G85" s="405"/>
      <c r="H85" s="405"/>
      <c r="I85" s="422"/>
      <c r="J85" s="409" t="s">
        <v>13</v>
      </c>
      <c r="K85" s="409" t="s">
        <v>14</v>
      </c>
      <c r="L85" s="428" t="s">
        <v>15</v>
      </c>
      <c r="M85" s="409" t="s">
        <v>16</v>
      </c>
      <c r="N85" s="402" t="s">
        <v>17</v>
      </c>
      <c r="O85" s="402" t="s">
        <v>18</v>
      </c>
      <c r="P85" s="397"/>
      <c r="Q85" s="397"/>
      <c r="R85" s="41"/>
      <c r="S85" s="20"/>
    </row>
    <row r="86" spans="2:23" ht="22.5" customHeight="1" x14ac:dyDescent="0.25">
      <c r="C86" s="403"/>
      <c r="D86" s="403"/>
      <c r="E86" s="403"/>
      <c r="F86" s="406"/>
      <c r="G86" s="406"/>
      <c r="H86" s="406"/>
      <c r="I86" s="410"/>
      <c r="J86" s="410"/>
      <c r="K86" s="410"/>
      <c r="L86" s="429"/>
      <c r="M86" s="410"/>
      <c r="N86" s="403"/>
      <c r="O86" s="403"/>
      <c r="P86" s="398"/>
      <c r="Q86" s="398"/>
      <c r="R86" s="41"/>
      <c r="S86" s="20"/>
    </row>
    <row r="87" spans="2:23" ht="35.1" customHeight="1" x14ac:dyDescent="0.25">
      <c r="C87" s="9">
        <v>1000</v>
      </c>
      <c r="D87" s="9">
        <v>1100</v>
      </c>
      <c r="E87" s="9">
        <v>113</v>
      </c>
      <c r="F87" s="138" t="s">
        <v>63</v>
      </c>
      <c r="G87" s="10" t="s">
        <v>64</v>
      </c>
      <c r="H87" s="126"/>
      <c r="I87" s="11">
        <v>15</v>
      </c>
      <c r="J87" s="12">
        <v>2730.31</v>
      </c>
      <c r="K87" s="12">
        <v>0</v>
      </c>
      <c r="L87" s="12">
        <f>J87+K87</f>
        <v>2730.31</v>
      </c>
      <c r="M87" s="12"/>
      <c r="N87" s="12">
        <v>30.31</v>
      </c>
      <c r="O87" s="12">
        <v>30.31</v>
      </c>
      <c r="P87" s="12">
        <f>L87-O87</f>
        <v>2700</v>
      </c>
      <c r="Q87" s="10"/>
      <c r="R87" s="41"/>
      <c r="S87" s="20"/>
    </row>
    <row r="88" spans="2:23" ht="35.1" customHeight="1" x14ac:dyDescent="0.25">
      <c r="C88" s="62"/>
      <c r="D88" s="62"/>
      <c r="E88" s="62"/>
      <c r="F88" s="24" t="s">
        <v>65</v>
      </c>
      <c r="G88" s="25"/>
      <c r="H88" s="61"/>
      <c r="I88" s="58"/>
      <c r="J88" s="27">
        <f>J87</f>
        <v>2730.31</v>
      </c>
      <c r="K88" s="27">
        <f t="shared" ref="K88:P88" si="19">K87</f>
        <v>0</v>
      </c>
      <c r="L88" s="27">
        <f t="shared" si="19"/>
        <v>2730.31</v>
      </c>
      <c r="M88" s="27">
        <f t="shared" si="19"/>
        <v>0</v>
      </c>
      <c r="N88" s="27">
        <f t="shared" si="19"/>
        <v>30.31</v>
      </c>
      <c r="O88" s="27">
        <f t="shared" si="19"/>
        <v>30.31</v>
      </c>
      <c r="P88" s="27">
        <f t="shared" si="19"/>
        <v>2700</v>
      </c>
      <c r="Q88" s="33"/>
      <c r="R88" s="41"/>
      <c r="S88" s="20"/>
    </row>
    <row r="89" spans="2:23" ht="35.1" customHeight="1" x14ac:dyDescent="0.25">
      <c r="C89" s="9">
        <v>1000</v>
      </c>
      <c r="D89" s="9">
        <v>1100</v>
      </c>
      <c r="E89" s="9">
        <v>113</v>
      </c>
      <c r="F89" s="137"/>
      <c r="G89" s="10" t="s">
        <v>66</v>
      </c>
      <c r="H89" s="202"/>
      <c r="I89" s="11">
        <v>0</v>
      </c>
      <c r="J89" s="12">
        <v>0</v>
      </c>
      <c r="K89" s="12">
        <v>0</v>
      </c>
      <c r="L89" s="12">
        <v>0</v>
      </c>
      <c r="M89" s="12"/>
      <c r="N89" s="12"/>
      <c r="O89" s="12"/>
      <c r="P89" s="12">
        <v>0</v>
      </c>
      <c r="Q89" s="19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8" t="s">
        <v>204</v>
      </c>
      <c r="G90" s="10" t="s">
        <v>67</v>
      </c>
      <c r="H90" s="126"/>
      <c r="I90" s="11">
        <v>15</v>
      </c>
      <c r="J90" s="114">
        <v>5562.4</v>
      </c>
      <c r="K90" s="114"/>
      <c r="L90" s="114">
        <f>J90-K90</f>
        <v>5562.4</v>
      </c>
      <c r="M90" s="114"/>
      <c r="N90" s="114">
        <v>562.4</v>
      </c>
      <c r="O90" s="114">
        <f>N90</f>
        <v>562.4</v>
      </c>
      <c r="P90" s="115">
        <f>L90-O90</f>
        <v>5000</v>
      </c>
      <c r="Q90" s="19"/>
      <c r="R90" s="41"/>
      <c r="S90" s="20"/>
    </row>
    <row r="91" spans="2:23" ht="35.1" customHeight="1" x14ac:dyDescent="0.25">
      <c r="B91" s="109"/>
      <c r="C91" s="9">
        <v>1000</v>
      </c>
      <c r="D91" s="9">
        <v>1100</v>
      </c>
      <c r="E91" s="9">
        <v>113</v>
      </c>
      <c r="F91" s="138" t="s">
        <v>167</v>
      </c>
      <c r="G91" s="10" t="s">
        <v>47</v>
      </c>
      <c r="H91" s="126"/>
      <c r="I91" s="11">
        <v>15</v>
      </c>
      <c r="J91" s="12">
        <v>2392.4299999999998</v>
      </c>
      <c r="K91" s="12">
        <f>19.95+0.62</f>
        <v>20.57</v>
      </c>
      <c r="L91" s="12">
        <f>J91+K91</f>
        <v>2413</v>
      </c>
      <c r="M91" s="12"/>
      <c r="N91" s="12"/>
      <c r="O91" s="12"/>
      <c r="P91" s="12">
        <f>L91-O91</f>
        <v>2413</v>
      </c>
      <c r="Q91" s="19"/>
      <c r="R91" s="41"/>
      <c r="S91" s="20"/>
    </row>
    <row r="92" spans="2:23" ht="35.1" customHeight="1" x14ac:dyDescent="0.25">
      <c r="C92" s="23"/>
      <c r="D92" s="23"/>
      <c r="E92" s="23"/>
      <c r="F92" s="25" t="s">
        <v>68</v>
      </c>
      <c r="G92" s="33"/>
      <c r="H92" s="120"/>
      <c r="I92" s="63"/>
      <c r="J92" s="27">
        <f>SUM(J89:J91)</f>
        <v>7954.83</v>
      </c>
      <c r="K92" s="27">
        <f t="shared" ref="K92:O92" si="20">SUM(K89:K91)</f>
        <v>20.57</v>
      </c>
      <c r="L92" s="27">
        <f t="shared" si="20"/>
        <v>7975.4</v>
      </c>
      <c r="M92" s="27">
        <f t="shared" si="20"/>
        <v>0</v>
      </c>
      <c r="N92" s="27">
        <f t="shared" si="20"/>
        <v>562.4</v>
      </c>
      <c r="O92" s="27">
        <f t="shared" si="20"/>
        <v>562.4</v>
      </c>
      <c r="P92" s="27">
        <f>SUM(P89:P91)</f>
        <v>7413</v>
      </c>
      <c r="Q92" s="35"/>
      <c r="R92" s="41"/>
      <c r="S92" s="20"/>
    </row>
    <row r="93" spans="2:23" ht="35.1" customHeight="1" x14ac:dyDescent="0.25">
      <c r="C93" s="9">
        <v>1000</v>
      </c>
      <c r="D93" s="9">
        <v>1100</v>
      </c>
      <c r="E93" s="9">
        <v>113</v>
      </c>
      <c r="F93" s="137"/>
      <c r="G93" s="10" t="s">
        <v>69</v>
      </c>
      <c r="H93" s="139"/>
      <c r="I93" s="11"/>
      <c r="J93" s="12">
        <v>0</v>
      </c>
      <c r="K93" s="12"/>
      <c r="L93" s="12">
        <v>0</v>
      </c>
      <c r="M93" s="12"/>
      <c r="N93" s="12">
        <v>0</v>
      </c>
      <c r="O93" s="12">
        <f>N93</f>
        <v>0</v>
      </c>
      <c r="P93" s="12">
        <f>L93-O93</f>
        <v>0</v>
      </c>
      <c r="Q93" s="22"/>
      <c r="R93" s="41"/>
      <c r="S93" s="20"/>
    </row>
    <row r="94" spans="2:23" s="109" customFormat="1" ht="35.1" customHeight="1" x14ac:dyDescent="0.25">
      <c r="C94" s="29">
        <v>1000</v>
      </c>
      <c r="D94" s="29">
        <v>1100</v>
      </c>
      <c r="E94" s="29">
        <v>113</v>
      </c>
      <c r="F94" s="137" t="s">
        <v>172</v>
      </c>
      <c r="G94" s="18" t="s">
        <v>42</v>
      </c>
      <c r="H94" s="216"/>
      <c r="I94" s="11">
        <v>15</v>
      </c>
      <c r="J94" s="21">
        <v>3791.07</v>
      </c>
      <c r="K94" s="21">
        <v>0</v>
      </c>
      <c r="L94" s="21">
        <v>3791.07</v>
      </c>
      <c r="M94" s="21"/>
      <c r="N94" s="21">
        <v>291.07</v>
      </c>
      <c r="O94" s="21">
        <v>291.07</v>
      </c>
      <c r="P94" s="13">
        <f>L94-O94</f>
        <v>3500</v>
      </c>
      <c r="Q94" s="22"/>
      <c r="R94" s="41"/>
      <c r="S94" s="20"/>
    </row>
    <row r="95" spans="2:23" ht="35.1" customHeight="1" x14ac:dyDescent="0.25">
      <c r="C95" s="9">
        <v>1000</v>
      </c>
      <c r="D95" s="9">
        <v>1100</v>
      </c>
      <c r="E95" s="9">
        <v>113</v>
      </c>
      <c r="F95" s="106" t="s">
        <v>140</v>
      </c>
      <c r="G95" s="10" t="s">
        <v>69</v>
      </c>
      <c r="H95" s="217"/>
      <c r="I95" s="11">
        <v>15</v>
      </c>
      <c r="J95" s="12">
        <v>3426.28</v>
      </c>
      <c r="K95" s="12"/>
      <c r="L95" s="12">
        <f>J95+K95</f>
        <v>3426.28</v>
      </c>
      <c r="M95" s="12"/>
      <c r="N95" s="12">
        <v>126.28</v>
      </c>
      <c r="O95" s="12">
        <f t="shared" ref="O95:O97" si="21">N95</f>
        <v>126.28</v>
      </c>
      <c r="P95" s="12">
        <f t="shared" ref="P95:P97" si="22">L95-O95</f>
        <v>3300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38" t="s">
        <v>214</v>
      </c>
      <c r="G96" s="10" t="s">
        <v>69</v>
      </c>
      <c r="H96" s="121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si="21"/>
        <v>126.28</v>
      </c>
      <c r="P96" s="12">
        <f t="shared" si="22"/>
        <v>3300</v>
      </c>
      <c r="Q96" s="22"/>
      <c r="R96" s="41"/>
      <c r="S96" s="20"/>
    </row>
    <row r="97" spans="1:19" s="109" customFormat="1" ht="35.1" customHeight="1" x14ac:dyDescent="0.25">
      <c r="C97" s="29">
        <v>1000</v>
      </c>
      <c r="D97" s="29">
        <v>1100</v>
      </c>
      <c r="E97" s="29">
        <v>113</v>
      </c>
      <c r="F97" s="137" t="s">
        <v>231</v>
      </c>
      <c r="G97" s="10" t="s">
        <v>69</v>
      </c>
      <c r="H97" s="140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ht="35.1" customHeight="1" x14ac:dyDescent="0.25">
      <c r="C98" s="9">
        <v>1000</v>
      </c>
      <c r="D98" s="9">
        <v>1100</v>
      </c>
      <c r="E98" s="9">
        <v>113</v>
      </c>
      <c r="F98" s="138"/>
      <c r="G98" s="10"/>
      <c r="H98" s="126"/>
      <c r="I98" s="11"/>
      <c r="J98" s="12"/>
      <c r="K98" s="12"/>
      <c r="L98" s="12"/>
      <c r="M98" s="12"/>
      <c r="N98" s="12"/>
      <c r="O98" s="12"/>
      <c r="P98" s="12"/>
      <c r="Q98" s="267"/>
      <c r="R98" s="41"/>
      <c r="S98" s="41"/>
    </row>
    <row r="99" spans="1:19" ht="35.1" customHeight="1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71"/>
      <c r="J99" s="72">
        <f>SUM(J93:J98)</f>
        <v>14069.910000000002</v>
      </c>
      <c r="K99" s="72">
        <f t="shared" ref="K99:M99" si="23">SUM(K93:K98)</f>
        <v>0</v>
      </c>
      <c r="L99" s="72">
        <f>SUM(L93:L98)</f>
        <v>14069.910000000002</v>
      </c>
      <c r="M99" s="72">
        <f t="shared" si="23"/>
        <v>0</v>
      </c>
      <c r="N99" s="72">
        <f>SUM(N93:N98)</f>
        <v>669.91</v>
      </c>
      <c r="O99" s="72">
        <f>SUM(O93:O98)</f>
        <v>669.91</v>
      </c>
      <c r="P99" s="72">
        <f>SUM(P93:P98)</f>
        <v>13400</v>
      </c>
      <c r="Q99" s="24"/>
      <c r="R99" s="41"/>
      <c r="S99" s="41"/>
    </row>
    <row r="100" spans="1:19" x14ac:dyDescent="0.25">
      <c r="C100" s="43"/>
      <c r="D100" s="43"/>
      <c r="E100" s="43"/>
      <c r="F100" s="43"/>
      <c r="G100" s="141"/>
      <c r="H100" s="265"/>
      <c r="I100" s="142"/>
      <c r="J100" s="143"/>
      <c r="K100" s="143"/>
      <c r="L100" s="143"/>
      <c r="M100" s="143"/>
      <c r="N100" s="143"/>
      <c r="O100" s="143"/>
      <c r="P100" s="143"/>
      <c r="Q100" s="44"/>
      <c r="R100" s="41"/>
      <c r="S100" s="41"/>
    </row>
    <row r="101" spans="1:19" ht="18" x14ac:dyDescent="0.25">
      <c r="C101" s="43"/>
      <c r="D101" s="43"/>
      <c r="E101" s="43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14"/>
      <c r="R101" s="41"/>
      <c r="S101" s="20"/>
    </row>
    <row r="102" spans="1:19" ht="18" x14ac:dyDescent="0.25">
      <c r="C102" s="43"/>
      <c r="D102" s="43"/>
      <c r="E102" s="43"/>
      <c r="F102" s="391" t="s">
        <v>0</v>
      </c>
      <c r="G102" s="391"/>
      <c r="H102" s="391"/>
      <c r="I102" s="45"/>
      <c r="J102" s="45"/>
      <c r="K102" s="45"/>
      <c r="L102" s="45"/>
      <c r="M102" s="45"/>
      <c r="N102" s="45"/>
      <c r="O102" s="45"/>
      <c r="P102" s="45"/>
      <c r="Q102" s="14"/>
      <c r="R102" s="41"/>
      <c r="S102" s="20"/>
    </row>
    <row r="103" spans="1:19" ht="18" x14ac:dyDescent="0.25">
      <c r="C103" s="3"/>
      <c r="D103" s="41"/>
      <c r="E103" s="41"/>
      <c r="F103" s="391" t="s">
        <v>1</v>
      </c>
      <c r="G103" s="391"/>
      <c r="H103" s="391"/>
      <c r="I103" s="391" t="s">
        <v>241</v>
      </c>
      <c r="J103" s="391"/>
      <c r="K103" s="391"/>
      <c r="L103" s="391"/>
      <c r="M103" s="391"/>
      <c r="N103" s="391"/>
      <c r="O103" s="391"/>
      <c r="P103" s="391"/>
      <c r="Q103" s="41"/>
      <c r="R103" s="41"/>
      <c r="S103" s="20"/>
    </row>
    <row r="104" spans="1:19" ht="18" x14ac:dyDescent="0.25">
      <c r="C104" s="4"/>
      <c r="D104" s="41"/>
      <c r="E104" s="41"/>
      <c r="F104" s="413"/>
      <c r="G104" s="413"/>
      <c r="H104" s="413"/>
      <c r="I104" s="46"/>
      <c r="J104" s="46"/>
      <c r="K104" s="46"/>
      <c r="L104" s="46"/>
      <c r="M104" s="46"/>
      <c r="N104" s="46"/>
      <c r="O104" s="46"/>
      <c r="P104" s="46"/>
      <c r="Q104" s="41"/>
      <c r="R104" s="41"/>
      <c r="S104" s="20"/>
    </row>
    <row r="105" spans="1:19" x14ac:dyDescent="0.25">
      <c r="C105" s="402" t="s">
        <v>9</v>
      </c>
      <c r="D105" s="402" t="s">
        <v>10</v>
      </c>
      <c r="E105" s="402" t="s">
        <v>11</v>
      </c>
      <c r="F105" s="404" t="s">
        <v>2</v>
      </c>
      <c r="G105" s="404" t="s">
        <v>38</v>
      </c>
      <c r="H105" s="404" t="s">
        <v>4</v>
      </c>
      <c r="I105" s="409" t="s">
        <v>12</v>
      </c>
      <c r="J105" s="47" t="s">
        <v>56</v>
      </c>
      <c r="K105" s="48"/>
      <c r="L105" s="48"/>
      <c r="M105" s="423" t="s">
        <v>6</v>
      </c>
      <c r="N105" s="424"/>
      <c r="O105" s="425"/>
      <c r="P105" s="396" t="s">
        <v>7</v>
      </c>
      <c r="Q105" s="396" t="s">
        <v>8</v>
      </c>
      <c r="R105" s="41"/>
      <c r="S105" s="20"/>
    </row>
    <row r="106" spans="1:19" x14ac:dyDescent="0.25">
      <c r="C106" s="421"/>
      <c r="D106" s="421"/>
      <c r="E106" s="421"/>
      <c r="F106" s="405"/>
      <c r="G106" s="405"/>
      <c r="H106" s="405"/>
      <c r="I106" s="422"/>
      <c r="J106" s="409" t="s">
        <v>13</v>
      </c>
      <c r="K106" s="409" t="s">
        <v>14</v>
      </c>
      <c r="L106" s="428" t="s">
        <v>15</v>
      </c>
      <c r="M106" s="409" t="s">
        <v>16</v>
      </c>
      <c r="N106" s="402" t="s">
        <v>17</v>
      </c>
      <c r="O106" s="402" t="s">
        <v>18</v>
      </c>
      <c r="P106" s="397"/>
      <c r="Q106" s="397"/>
      <c r="R106" s="41"/>
      <c r="S106" s="20"/>
    </row>
    <row r="107" spans="1:19" x14ac:dyDescent="0.25">
      <c r="C107" s="403"/>
      <c r="D107" s="403"/>
      <c r="E107" s="403"/>
      <c r="F107" s="406"/>
      <c r="G107" s="406"/>
      <c r="H107" s="406"/>
      <c r="I107" s="410"/>
      <c r="J107" s="410"/>
      <c r="K107" s="410"/>
      <c r="L107" s="429"/>
      <c r="M107" s="410"/>
      <c r="N107" s="403"/>
      <c r="O107" s="403"/>
      <c r="P107" s="398"/>
      <c r="Q107" s="398"/>
      <c r="R107" s="41"/>
      <c r="S107" s="20"/>
    </row>
    <row r="108" spans="1:19" ht="35.1" customHeight="1" x14ac:dyDescent="0.25">
      <c r="C108" s="9">
        <v>1000</v>
      </c>
      <c r="D108" s="9">
        <v>1100</v>
      </c>
      <c r="E108" s="9">
        <v>113</v>
      </c>
      <c r="F108" s="137" t="s">
        <v>141</v>
      </c>
      <c r="G108" s="73" t="s">
        <v>71</v>
      </c>
      <c r="H108" s="119"/>
      <c r="I108" s="11">
        <v>15</v>
      </c>
      <c r="J108" s="21">
        <v>4596</v>
      </c>
      <c r="K108" s="21">
        <v>0</v>
      </c>
      <c r="L108" s="21">
        <f>J108-K108</f>
        <v>4596</v>
      </c>
      <c r="M108" s="21"/>
      <c r="N108" s="21">
        <v>396</v>
      </c>
      <c r="O108" s="21">
        <f>N108</f>
        <v>396</v>
      </c>
      <c r="P108" s="13">
        <f>L108-O108</f>
        <v>4200</v>
      </c>
      <c r="Q108" s="267"/>
      <c r="R108" s="41"/>
      <c r="S108" s="41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8"/>
      <c r="G109" s="39" t="s">
        <v>72</v>
      </c>
      <c r="H109" s="126"/>
      <c r="I109" s="11"/>
      <c r="J109" s="12"/>
      <c r="K109" s="12"/>
      <c r="L109" s="12"/>
      <c r="M109" s="12"/>
      <c r="N109" s="12"/>
      <c r="O109" s="12">
        <v>0</v>
      </c>
      <c r="P109" s="13">
        <v>0</v>
      </c>
      <c r="Q109" s="267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 t="s">
        <v>232</v>
      </c>
      <c r="G110" s="39" t="s">
        <v>75</v>
      </c>
      <c r="H110" s="126"/>
      <c r="I110" s="11">
        <v>15</v>
      </c>
      <c r="J110" s="12">
        <v>3426.28</v>
      </c>
      <c r="K110" s="12"/>
      <c r="L110" s="12">
        <f t="shared" ref="L110" si="24">J110+K110</f>
        <v>3426.28</v>
      </c>
      <c r="M110" s="12"/>
      <c r="N110" s="12">
        <v>126.28</v>
      </c>
      <c r="O110" s="12">
        <v>126.28</v>
      </c>
      <c r="P110" s="13">
        <f>L110-O110</f>
        <v>3300</v>
      </c>
      <c r="Q110" s="267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7" t="s">
        <v>142</v>
      </c>
      <c r="G111" s="39" t="s">
        <v>73</v>
      </c>
      <c r="H111" s="138"/>
      <c r="I111" s="11"/>
      <c r="J111" s="12"/>
      <c r="K111" s="12"/>
      <c r="L111" s="12"/>
      <c r="M111" s="12"/>
      <c r="N111" s="12"/>
      <c r="O111" s="12"/>
      <c r="P111" s="12"/>
      <c r="Q111" s="267" t="s">
        <v>243</v>
      </c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06" t="s">
        <v>158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67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143</v>
      </c>
      <c r="G113" s="10" t="s">
        <v>74</v>
      </c>
      <c r="H113" s="139"/>
      <c r="I113" s="11">
        <v>15</v>
      </c>
      <c r="J113" s="12">
        <v>3426.28</v>
      </c>
      <c r="K113" s="12"/>
      <c r="L113" s="12">
        <f>J113+K113</f>
        <v>3426.28</v>
      </c>
      <c r="M113" s="12"/>
      <c r="N113" s="12">
        <v>126.28</v>
      </c>
      <c r="O113" s="12">
        <f t="shared" ref="O113:O116" si="25">N113</f>
        <v>126.28</v>
      </c>
      <c r="P113" s="12">
        <f t="shared" ref="P113:P116" si="26">L113-O113</f>
        <v>3300</v>
      </c>
      <c r="Q113" s="267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38" t="s">
        <v>168</v>
      </c>
      <c r="G114" s="39" t="s">
        <v>205</v>
      </c>
      <c r="H114" s="126"/>
      <c r="I114" s="11">
        <v>15</v>
      </c>
      <c r="J114" s="12">
        <v>3427.28</v>
      </c>
      <c r="K114" s="12"/>
      <c r="L114" s="12">
        <f>J114+K114</f>
        <v>3427.28</v>
      </c>
      <c r="M114" s="12"/>
      <c r="N114" s="12">
        <v>127.28</v>
      </c>
      <c r="O114" s="12">
        <f t="shared" si="25"/>
        <v>127.28</v>
      </c>
      <c r="P114" s="12">
        <f t="shared" si="26"/>
        <v>3300</v>
      </c>
      <c r="Q114" s="74"/>
      <c r="R114" s="41"/>
      <c r="S114" s="41"/>
    </row>
    <row r="115" spans="2:19" ht="35.1" customHeight="1" x14ac:dyDescent="0.25">
      <c r="C115" s="29">
        <v>1000</v>
      </c>
      <c r="D115" s="29">
        <v>1100</v>
      </c>
      <c r="E115" s="29">
        <v>113</v>
      </c>
      <c r="F115" s="106" t="s">
        <v>145</v>
      </c>
      <c r="G115" s="75" t="s">
        <v>74</v>
      </c>
      <c r="H115" s="139"/>
      <c r="I115" s="11">
        <v>15</v>
      </c>
      <c r="J115" s="12">
        <v>3426.28</v>
      </c>
      <c r="K115" s="13"/>
      <c r="L115" s="12">
        <f t="shared" ref="L115:L116" si="27">J115+K115</f>
        <v>3426.28</v>
      </c>
      <c r="M115" s="13"/>
      <c r="N115" s="12">
        <v>126.28</v>
      </c>
      <c r="O115" s="12">
        <f t="shared" si="25"/>
        <v>126.28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76">
        <v>1000</v>
      </c>
      <c r="D116" s="76">
        <v>1100</v>
      </c>
      <c r="E116" s="29">
        <v>113</v>
      </c>
      <c r="F116" s="137" t="s">
        <v>146</v>
      </c>
      <c r="G116" s="78" t="s">
        <v>75</v>
      </c>
      <c r="H116" s="139"/>
      <c r="I116" s="11">
        <v>15</v>
      </c>
      <c r="J116" s="12">
        <v>3426.28</v>
      </c>
      <c r="K116" s="12"/>
      <c r="L116" s="12">
        <f t="shared" si="27"/>
        <v>3426.28</v>
      </c>
      <c r="M116" s="12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9">
        <v>1000</v>
      </c>
      <c r="D117" s="9">
        <v>1100</v>
      </c>
      <c r="E117" s="9">
        <v>113</v>
      </c>
      <c r="F117" s="106" t="s">
        <v>147</v>
      </c>
      <c r="G117" s="10" t="s">
        <v>75</v>
      </c>
      <c r="H117" s="139"/>
      <c r="I117" s="11">
        <v>15</v>
      </c>
      <c r="J117" s="12">
        <v>3426.28</v>
      </c>
      <c r="K117" s="12"/>
      <c r="L117" s="12">
        <v>3426.28</v>
      </c>
      <c r="M117" s="12"/>
      <c r="N117" s="12">
        <v>126.28</v>
      </c>
      <c r="O117" s="12">
        <v>126.28</v>
      </c>
      <c r="P117" s="12">
        <v>3300</v>
      </c>
      <c r="Q117" s="74"/>
      <c r="R117" s="41"/>
      <c r="S117" s="41"/>
    </row>
    <row r="118" spans="2:19" ht="35.1" customHeight="1" x14ac:dyDescent="0.25">
      <c r="C118" s="24"/>
      <c r="D118" s="24"/>
      <c r="E118" s="24"/>
      <c r="F118" s="81" t="s">
        <v>76</v>
      </c>
      <c r="G118" s="25"/>
      <c r="H118" s="34"/>
      <c r="I118" s="26"/>
      <c r="J118" s="27">
        <f>SUM(J108:J117)</f>
        <v>27465.079999999998</v>
      </c>
      <c r="K118" s="27">
        <f>SUM(K108:K117)</f>
        <v>39.6</v>
      </c>
      <c r="L118" s="27">
        <f>SUM(L108:L117)</f>
        <v>27504.679999999997</v>
      </c>
      <c r="M118" s="27">
        <f t="shared" ref="M118" si="28">SUM(M108:M117)</f>
        <v>0</v>
      </c>
      <c r="N118" s="27">
        <f>SUM(N108:N117)</f>
        <v>1154.6799999999998</v>
      </c>
      <c r="O118" s="27">
        <f>SUM(O108:O117)</f>
        <v>1154.6799999999998</v>
      </c>
      <c r="P118" s="27">
        <f>SUM(P108:P117)</f>
        <v>26350</v>
      </c>
      <c r="Q118" s="24"/>
      <c r="R118" s="41"/>
      <c r="S118" s="41"/>
    </row>
    <row r="119" spans="2:19" ht="35.1" customHeight="1" x14ac:dyDescent="0.25">
      <c r="C119" s="9">
        <v>1000</v>
      </c>
      <c r="D119" s="9">
        <v>1100</v>
      </c>
      <c r="E119" s="29">
        <v>113</v>
      </c>
      <c r="F119" s="137" t="s">
        <v>164</v>
      </c>
      <c r="G119" s="10" t="s">
        <v>77</v>
      </c>
      <c r="H119" s="124"/>
      <c r="I119" s="11">
        <v>15</v>
      </c>
      <c r="J119" s="12">
        <v>5075.04</v>
      </c>
      <c r="K119" s="12"/>
      <c r="L119" s="12">
        <f>J119</f>
        <v>5075.04</v>
      </c>
      <c r="M119" s="12"/>
      <c r="N119" s="12">
        <v>475.04</v>
      </c>
      <c r="O119" s="12">
        <v>475.04</v>
      </c>
      <c r="P119" s="12">
        <f>L119-O119</f>
        <v>4600</v>
      </c>
      <c r="Q119" s="19"/>
      <c r="R119" s="41"/>
      <c r="S119" s="41"/>
    </row>
    <row r="120" spans="2:19" ht="35.1" customHeight="1" x14ac:dyDescent="0.25">
      <c r="C120" s="54"/>
      <c r="D120" s="54"/>
      <c r="E120" s="54"/>
      <c r="F120" s="24" t="s">
        <v>78</v>
      </c>
      <c r="G120" s="25"/>
      <c r="H120" s="34"/>
      <c r="I120" s="82"/>
      <c r="J120" s="27">
        <f>SUM(J119)</f>
        <v>5075.04</v>
      </c>
      <c r="K120" s="27">
        <f t="shared" ref="K120:P120" si="29">SUM(K119)</f>
        <v>0</v>
      </c>
      <c r="L120" s="27">
        <f t="shared" si="29"/>
        <v>5075.04</v>
      </c>
      <c r="M120" s="27">
        <f t="shared" si="29"/>
        <v>0</v>
      </c>
      <c r="N120" s="27">
        <f t="shared" si="29"/>
        <v>475.04</v>
      </c>
      <c r="O120" s="27">
        <f t="shared" si="29"/>
        <v>475.04</v>
      </c>
      <c r="P120" s="27">
        <f t="shared" si="29"/>
        <v>4600</v>
      </c>
      <c r="Q120" s="28"/>
      <c r="R120" s="41"/>
      <c r="S120" s="41"/>
    </row>
    <row r="121" spans="2:19" ht="35.1" customHeight="1" x14ac:dyDescent="0.25">
      <c r="C121" s="9">
        <v>1000</v>
      </c>
      <c r="D121" s="9">
        <v>1100</v>
      </c>
      <c r="E121" s="9">
        <v>113</v>
      </c>
      <c r="F121" s="138" t="s">
        <v>79</v>
      </c>
      <c r="G121" s="10" t="s">
        <v>80</v>
      </c>
      <c r="H121" s="126"/>
      <c r="I121" s="11">
        <v>15</v>
      </c>
      <c r="J121" s="12">
        <v>5928.06</v>
      </c>
      <c r="K121" s="12"/>
      <c r="L121" s="12">
        <f>J121-K121</f>
        <v>5928.06</v>
      </c>
      <c r="M121" s="12"/>
      <c r="N121" s="12">
        <v>628.05999999999995</v>
      </c>
      <c r="O121" s="12">
        <v>628.05999999999995</v>
      </c>
      <c r="P121" s="12">
        <f t="shared" ref="P121:P129" si="30">L121-O121</f>
        <v>5300</v>
      </c>
      <c r="Q121" s="266"/>
      <c r="R121" s="41"/>
      <c r="S121" s="20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4" t="s">
        <v>149</v>
      </c>
      <c r="G122" s="10" t="s">
        <v>83</v>
      </c>
      <c r="H122" s="138"/>
      <c r="I122" s="11">
        <v>15</v>
      </c>
      <c r="J122" s="21">
        <v>3791.07</v>
      </c>
      <c r="K122" s="21">
        <v>0</v>
      </c>
      <c r="L122" s="21">
        <f t="shared" ref="L122:L128" si="31">J122+K122</f>
        <v>3791.07</v>
      </c>
      <c r="M122" s="21"/>
      <c r="N122" s="21">
        <v>291.07</v>
      </c>
      <c r="O122" s="21">
        <v>291.07</v>
      </c>
      <c r="P122" s="13">
        <f t="shared" si="30"/>
        <v>3500</v>
      </c>
      <c r="Q122" s="266"/>
      <c r="R122" s="41"/>
      <c r="S122" s="20"/>
    </row>
    <row r="123" spans="2:19" ht="35.1" customHeight="1" x14ac:dyDescent="0.25">
      <c r="B123" s="109"/>
      <c r="C123" s="9">
        <v>1000</v>
      </c>
      <c r="D123" s="9">
        <v>1100</v>
      </c>
      <c r="E123" s="9">
        <v>113</v>
      </c>
      <c r="F123" s="138" t="s">
        <v>211</v>
      </c>
      <c r="G123" s="73" t="s">
        <v>84</v>
      </c>
      <c r="H123" s="126"/>
      <c r="I123" s="11">
        <v>15</v>
      </c>
      <c r="J123" s="21">
        <v>3791.07</v>
      </c>
      <c r="K123" s="21">
        <v>0</v>
      </c>
      <c r="L123" s="21">
        <f t="shared" si="31"/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66"/>
      <c r="R123" s="41"/>
      <c r="S123" s="20"/>
    </row>
    <row r="124" spans="2:19" ht="35.1" customHeight="1" x14ac:dyDescent="0.25">
      <c r="C124" s="9">
        <v>1000</v>
      </c>
      <c r="D124" s="9">
        <v>1100</v>
      </c>
      <c r="E124" s="9">
        <v>113</v>
      </c>
      <c r="F124" s="138" t="s">
        <v>190</v>
      </c>
      <c r="G124" s="10" t="s">
        <v>83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66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182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66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85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66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86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66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87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66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77" t="s">
        <v>88</v>
      </c>
      <c r="G129" s="10" t="s">
        <v>89</v>
      </c>
      <c r="H129" s="130"/>
      <c r="I129" s="11">
        <v>15</v>
      </c>
      <c r="J129" s="12">
        <v>4357.84</v>
      </c>
      <c r="K129" s="12">
        <v>0</v>
      </c>
      <c r="L129" s="12">
        <f>J129-K129</f>
        <v>4357.84</v>
      </c>
      <c r="M129" s="12"/>
      <c r="N129" s="12">
        <v>357.84</v>
      </c>
      <c r="O129" s="12">
        <v>357.84</v>
      </c>
      <c r="P129" s="12">
        <f t="shared" si="30"/>
        <v>4000</v>
      </c>
      <c r="Q129" s="266"/>
      <c r="R129" s="41"/>
      <c r="S129" s="20"/>
    </row>
    <row r="130" spans="2:19" ht="35.1" customHeight="1" x14ac:dyDescent="0.25">
      <c r="C130" s="54"/>
      <c r="D130" s="54"/>
      <c r="E130" s="54"/>
      <c r="F130" s="24" t="s">
        <v>90</v>
      </c>
      <c r="G130" s="25"/>
      <c r="H130" s="34"/>
      <c r="I130" s="26"/>
      <c r="J130" s="27">
        <f>SUM(J121:J129)</f>
        <v>36823.39</v>
      </c>
      <c r="K130" s="27">
        <f t="shared" ref="K130:P130" si="32">SUM(K121:K129)</f>
        <v>0</v>
      </c>
      <c r="L130" s="27">
        <f t="shared" si="32"/>
        <v>36823.39</v>
      </c>
      <c r="M130" s="27">
        <f t="shared" si="32"/>
        <v>0</v>
      </c>
      <c r="N130" s="27">
        <f t="shared" si="32"/>
        <v>3023.3900000000003</v>
      </c>
      <c r="O130" s="27">
        <f t="shared" si="32"/>
        <v>3023.3900000000003</v>
      </c>
      <c r="P130" s="27">
        <f t="shared" si="32"/>
        <v>33800</v>
      </c>
      <c r="Q130" s="86"/>
      <c r="R130" s="41"/>
      <c r="S130" s="20"/>
    </row>
    <row r="131" spans="2:19" x14ac:dyDescent="0.25">
      <c r="C131" s="65"/>
      <c r="D131" s="65"/>
      <c r="E131" s="65"/>
      <c r="F131" s="83"/>
      <c r="G131" s="67"/>
      <c r="H131" s="128"/>
      <c r="I131" s="68"/>
      <c r="J131" s="69"/>
      <c r="K131" s="69"/>
      <c r="L131" s="69"/>
      <c r="M131" s="69"/>
      <c r="N131" s="69"/>
      <c r="O131" s="69"/>
      <c r="P131" s="69"/>
      <c r="Q131" s="44"/>
      <c r="R131" s="1"/>
      <c r="S131" s="1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ht="18" x14ac:dyDescent="0.25">
      <c r="C134" s="43"/>
      <c r="D134" s="43"/>
      <c r="E134" s="43"/>
      <c r="F134" s="391" t="s">
        <v>0</v>
      </c>
      <c r="G134" s="391"/>
      <c r="H134" s="391"/>
      <c r="I134" s="391" t="s">
        <v>241</v>
      </c>
      <c r="J134" s="391"/>
      <c r="K134" s="391"/>
      <c r="L134" s="391"/>
      <c r="M134" s="391"/>
      <c r="N134" s="391"/>
      <c r="O134" s="391"/>
      <c r="P134" s="391"/>
      <c r="Q134" s="92"/>
      <c r="R134" s="1"/>
      <c r="S134" s="1"/>
    </row>
    <row r="135" spans="2:19" ht="18" x14ac:dyDescent="0.25">
      <c r="C135" s="3"/>
      <c r="D135" s="41"/>
      <c r="E135" s="41"/>
      <c r="F135" s="391" t="s">
        <v>1</v>
      </c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41"/>
      <c r="R135" s="1"/>
      <c r="S135" s="1"/>
    </row>
    <row r="136" spans="2:19" x14ac:dyDescent="0.25">
      <c r="C136" s="84"/>
      <c r="D136" s="84"/>
      <c r="E136" s="84"/>
      <c r="F136" s="396" t="s">
        <v>2</v>
      </c>
      <c r="G136" s="396" t="s">
        <v>38</v>
      </c>
      <c r="H136" s="396" t="s">
        <v>4</v>
      </c>
      <c r="I136" s="409" t="s">
        <v>12</v>
      </c>
      <c r="J136" s="85" t="s">
        <v>56</v>
      </c>
      <c r="K136" s="48"/>
      <c r="L136" s="48"/>
      <c r="M136" s="423" t="s">
        <v>6</v>
      </c>
      <c r="N136" s="424"/>
      <c r="O136" s="425"/>
      <c r="P136" s="396" t="s">
        <v>7</v>
      </c>
      <c r="Q136" s="404" t="s">
        <v>8</v>
      </c>
      <c r="R136" s="1"/>
      <c r="S136" s="1"/>
    </row>
    <row r="137" spans="2:19" x14ac:dyDescent="0.25">
      <c r="C137" s="402" t="s">
        <v>9</v>
      </c>
      <c r="D137" s="402" t="s">
        <v>10</v>
      </c>
      <c r="E137" s="402" t="s">
        <v>11</v>
      </c>
      <c r="F137" s="397"/>
      <c r="G137" s="397"/>
      <c r="H137" s="397"/>
      <c r="I137" s="422"/>
      <c r="J137" s="409" t="s">
        <v>13</v>
      </c>
      <c r="K137" s="409" t="s">
        <v>14</v>
      </c>
      <c r="L137" s="428" t="s">
        <v>15</v>
      </c>
      <c r="M137" s="409" t="s">
        <v>16</v>
      </c>
      <c r="N137" s="402" t="s">
        <v>17</v>
      </c>
      <c r="O137" s="402" t="s">
        <v>18</v>
      </c>
      <c r="P137" s="397"/>
      <c r="Q137" s="405"/>
      <c r="R137" s="1"/>
      <c r="S137" s="1"/>
    </row>
    <row r="138" spans="2:19" x14ac:dyDescent="0.25">
      <c r="C138" s="403"/>
      <c r="D138" s="403"/>
      <c r="E138" s="403"/>
      <c r="F138" s="398"/>
      <c r="G138" s="398"/>
      <c r="H138" s="398"/>
      <c r="I138" s="410"/>
      <c r="J138" s="410"/>
      <c r="K138" s="410"/>
      <c r="L138" s="429"/>
      <c r="M138" s="410"/>
      <c r="N138" s="403"/>
      <c r="O138" s="403"/>
      <c r="P138" s="398"/>
      <c r="Q138" s="406"/>
      <c r="R138" s="1"/>
      <c r="S138" s="1"/>
    </row>
    <row r="139" spans="2:19" ht="35.1" customHeight="1" x14ac:dyDescent="0.25">
      <c r="B139" s="109"/>
      <c r="C139" s="11">
        <v>1000</v>
      </c>
      <c r="D139" s="11">
        <v>1100</v>
      </c>
      <c r="E139" s="11">
        <v>113</v>
      </c>
      <c r="F139" s="138" t="s">
        <v>201</v>
      </c>
      <c r="G139" s="87" t="s">
        <v>91</v>
      </c>
      <c r="H139" s="121"/>
      <c r="I139" s="29">
        <v>15</v>
      </c>
      <c r="J139" s="37">
        <v>4412.26</v>
      </c>
      <c r="K139" s="88">
        <v>0</v>
      </c>
      <c r="L139" s="37">
        <f>J139+K139</f>
        <v>4412.26</v>
      </c>
      <c r="M139" s="37"/>
      <c r="N139" s="37">
        <v>362.26</v>
      </c>
      <c r="O139" s="37">
        <f>N139</f>
        <v>362.26</v>
      </c>
      <c r="P139" s="37">
        <f>L139-O139</f>
        <v>4050</v>
      </c>
      <c r="Q139" s="266"/>
      <c r="R139" s="41"/>
      <c r="S139" s="20"/>
    </row>
    <row r="140" spans="2:19" ht="35.1" customHeight="1" x14ac:dyDescent="0.25">
      <c r="C140" s="40"/>
      <c r="D140" s="40"/>
      <c r="E140" s="40"/>
      <c r="F140" s="61" t="s">
        <v>92</v>
      </c>
      <c r="G140" s="89"/>
      <c r="H140" s="12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41"/>
      <c r="S140" s="20"/>
    </row>
    <row r="141" spans="2:19" ht="35.1" customHeight="1" x14ac:dyDescent="0.25">
      <c r="C141" s="29">
        <v>1000</v>
      </c>
      <c r="D141" s="29">
        <v>1100</v>
      </c>
      <c r="E141" s="29">
        <v>113</v>
      </c>
      <c r="F141" s="138" t="s">
        <v>93</v>
      </c>
      <c r="G141" s="18" t="s">
        <v>94</v>
      </c>
      <c r="H141" s="121"/>
      <c r="I141" s="11">
        <v>15</v>
      </c>
      <c r="J141" s="21">
        <v>4184</v>
      </c>
      <c r="K141" s="21">
        <v>0</v>
      </c>
      <c r="L141" s="21">
        <v>4184</v>
      </c>
      <c r="M141" s="21"/>
      <c r="N141" s="21">
        <v>334</v>
      </c>
      <c r="O141" s="21">
        <v>334</v>
      </c>
      <c r="P141" s="13">
        <f>L141-O141</f>
        <v>3850</v>
      </c>
      <c r="Q141" s="74"/>
      <c r="R141" s="1"/>
      <c r="S141" s="1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217</v>
      </c>
      <c r="G142" s="18" t="s">
        <v>94</v>
      </c>
      <c r="H142" s="121"/>
      <c r="I142" s="11">
        <v>15</v>
      </c>
      <c r="J142" s="21">
        <v>4596</v>
      </c>
      <c r="K142" s="21">
        <v>0</v>
      </c>
      <c r="L142" s="21">
        <v>4596</v>
      </c>
      <c r="M142" s="21"/>
      <c r="N142" s="21">
        <v>396</v>
      </c>
      <c r="O142" s="21">
        <v>396</v>
      </c>
      <c r="P142" s="13">
        <v>4200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95</v>
      </c>
      <c r="G143" s="18" t="s">
        <v>96</v>
      </c>
      <c r="H143" s="121"/>
      <c r="I143" s="11">
        <v>15</v>
      </c>
      <c r="J143" s="21">
        <v>4596</v>
      </c>
      <c r="K143" s="21">
        <v>0</v>
      </c>
      <c r="L143" s="21">
        <f>J143-K143</f>
        <v>4596</v>
      </c>
      <c r="M143" s="21"/>
      <c r="N143" s="21">
        <v>396</v>
      </c>
      <c r="O143" s="21">
        <f>N143</f>
        <v>396</v>
      </c>
      <c r="P143" s="13">
        <f t="shared" ref="P143:P148" si="34">L143-O143</f>
        <v>4200</v>
      </c>
      <c r="Q143" s="74"/>
      <c r="R143" s="1"/>
      <c r="S143" s="1"/>
    </row>
    <row r="144" spans="2:19" ht="18" customHeight="1" x14ac:dyDescent="0.25">
      <c r="C144" s="29">
        <v>1000</v>
      </c>
      <c r="D144" s="29">
        <v>1100</v>
      </c>
      <c r="E144" s="29">
        <v>113</v>
      </c>
      <c r="F144" s="138"/>
      <c r="G144" s="18" t="s">
        <v>98</v>
      </c>
      <c r="H144" s="121"/>
      <c r="I144" s="11"/>
      <c r="J144" s="21"/>
      <c r="K144" s="21">
        <v>0</v>
      </c>
      <c r="L144" s="21">
        <f>J144+K144</f>
        <v>0</v>
      </c>
      <c r="M144" s="21"/>
      <c r="N144" s="21"/>
      <c r="O144" s="21">
        <f>N144</f>
        <v>0</v>
      </c>
      <c r="P144" s="13">
        <f>L144-O144</f>
        <v>0</v>
      </c>
      <c r="Q144" s="74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99</v>
      </c>
      <c r="G145" s="18" t="s">
        <v>100</v>
      </c>
      <c r="H145" s="121"/>
      <c r="I145" s="11">
        <v>15</v>
      </c>
      <c r="J145" s="21">
        <v>3201.86</v>
      </c>
      <c r="K145" s="21">
        <v>0</v>
      </c>
      <c r="L145" s="21">
        <v>3201.86</v>
      </c>
      <c r="M145" s="21"/>
      <c r="N145" s="21">
        <v>101.86</v>
      </c>
      <c r="O145" s="21">
        <v>101.86</v>
      </c>
      <c r="P145" s="13">
        <f t="shared" si="34"/>
        <v>3100</v>
      </c>
      <c r="Q145" s="74"/>
    </row>
    <row r="146" spans="3:17" ht="15" customHeight="1" x14ac:dyDescent="0.25">
      <c r="C146" s="9">
        <v>1000</v>
      </c>
      <c r="D146" s="9">
        <v>1100</v>
      </c>
      <c r="E146" s="9">
        <v>113</v>
      </c>
      <c r="F146" s="138"/>
      <c r="G146" s="18"/>
      <c r="H146" s="121"/>
      <c r="I146" s="11"/>
      <c r="J146" s="21"/>
      <c r="K146" s="21"/>
      <c r="L146" s="21">
        <f>J146-K146</f>
        <v>0</v>
      </c>
      <c r="M146" s="21"/>
      <c r="N146" s="21"/>
      <c r="O146" s="21">
        <f>N146</f>
        <v>0</v>
      </c>
      <c r="P146" s="13">
        <f t="shared" si="34"/>
        <v>0</v>
      </c>
      <c r="Q146" s="22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 t="s">
        <v>103</v>
      </c>
      <c r="G147" s="18" t="s">
        <v>102</v>
      </c>
      <c r="H147" s="121"/>
      <c r="I147" s="11">
        <v>15</v>
      </c>
      <c r="J147" s="21">
        <v>4596</v>
      </c>
      <c r="K147" s="21">
        <v>0</v>
      </c>
      <c r="L147" s="21">
        <f>J147-K147</f>
        <v>4596</v>
      </c>
      <c r="M147" s="21"/>
      <c r="N147" s="21">
        <v>396</v>
      </c>
      <c r="O147" s="21">
        <f>N147</f>
        <v>396</v>
      </c>
      <c r="P147" s="13">
        <f t="shared" si="34"/>
        <v>4200</v>
      </c>
      <c r="Q147" s="22"/>
    </row>
    <row r="148" spans="3:17" ht="16.5" customHeight="1" x14ac:dyDescent="0.25">
      <c r="C148" s="9">
        <v>1000</v>
      </c>
      <c r="D148" s="9">
        <v>1100</v>
      </c>
      <c r="E148" s="9">
        <v>113</v>
      </c>
      <c r="F148" s="138"/>
      <c r="G148" s="18" t="s">
        <v>102</v>
      </c>
      <c r="H148" s="126"/>
      <c r="I148" s="11">
        <v>0</v>
      </c>
      <c r="J148" s="21">
        <v>0</v>
      </c>
      <c r="K148" s="21">
        <v>0</v>
      </c>
      <c r="L148" s="21">
        <f>J148-K148</f>
        <v>0</v>
      </c>
      <c r="M148" s="21"/>
      <c r="N148" s="21">
        <v>0</v>
      </c>
      <c r="O148" s="21">
        <v>0</v>
      </c>
      <c r="P148" s="13">
        <f t="shared" si="34"/>
        <v>0</v>
      </c>
      <c r="Q148" s="22"/>
    </row>
    <row r="149" spans="3:17" ht="17.25" customHeight="1" x14ac:dyDescent="0.25">
      <c r="C149" s="29">
        <v>1000</v>
      </c>
      <c r="D149" s="29">
        <v>1100</v>
      </c>
      <c r="E149" s="29">
        <v>113</v>
      </c>
      <c r="F149" s="77"/>
      <c r="G149" s="18" t="s">
        <v>102</v>
      </c>
      <c r="H149" s="131"/>
      <c r="I149" s="11"/>
      <c r="J149" s="21"/>
      <c r="K149" s="21"/>
      <c r="L149" s="21"/>
      <c r="M149" s="21"/>
      <c r="N149" s="21"/>
      <c r="O149" s="21"/>
      <c r="P149" s="13">
        <v>0</v>
      </c>
      <c r="Q149" s="22"/>
    </row>
    <row r="150" spans="3:17" s="109" customFormat="1" ht="35.1" customHeight="1" x14ac:dyDescent="0.25">
      <c r="C150" s="29">
        <v>1000</v>
      </c>
      <c r="D150" s="29">
        <v>1100</v>
      </c>
      <c r="E150" s="29">
        <v>113</v>
      </c>
      <c r="F150" s="137" t="s">
        <v>227</v>
      </c>
      <c r="G150" s="18" t="s">
        <v>105</v>
      </c>
      <c r="H150" s="124"/>
      <c r="I150" s="11">
        <v>15</v>
      </c>
      <c r="J150" s="114">
        <v>5562.4</v>
      </c>
      <c r="K150" s="114"/>
      <c r="L150" s="114">
        <f>J150-K150</f>
        <v>5562.4</v>
      </c>
      <c r="M150" s="114"/>
      <c r="N150" s="114">
        <v>562.4</v>
      </c>
      <c r="O150" s="114">
        <f>N150</f>
        <v>562.4</v>
      </c>
      <c r="P150" s="115">
        <f>L150-O150</f>
        <v>5000</v>
      </c>
      <c r="Q150" s="22"/>
    </row>
    <row r="151" spans="3:17" ht="35.1" customHeight="1" x14ac:dyDescent="0.25">
      <c r="C151" s="54"/>
      <c r="D151" s="54"/>
      <c r="E151" s="54"/>
      <c r="F151" s="24" t="s">
        <v>106</v>
      </c>
      <c r="G151" s="25"/>
      <c r="H151" s="34"/>
      <c r="I151" s="58"/>
      <c r="J151" s="27">
        <f>SUM(J141:J150)</f>
        <v>26736.260000000002</v>
      </c>
      <c r="K151" s="27">
        <f t="shared" ref="K151:M151" si="35">SUM(K141:K150)</f>
        <v>0</v>
      </c>
      <c r="L151" s="27">
        <f>SUM(L141:L150)</f>
        <v>26736.260000000002</v>
      </c>
      <c r="M151" s="27">
        <f t="shared" si="35"/>
        <v>0</v>
      </c>
      <c r="N151" s="27">
        <f>SUM(N141:N150)</f>
        <v>2186.2599999999998</v>
      </c>
      <c r="O151" s="27">
        <f>SUM(O141:O150)</f>
        <v>2186.2599999999998</v>
      </c>
      <c r="P151" s="27">
        <f>SUM(P141:P150)</f>
        <v>24550</v>
      </c>
      <c r="Q151" s="24"/>
    </row>
    <row r="152" spans="3:17" ht="35.1" customHeight="1" x14ac:dyDescent="0.25">
      <c r="C152" s="9">
        <v>1000</v>
      </c>
      <c r="D152" s="9">
        <v>1100</v>
      </c>
      <c r="E152" s="9">
        <v>113</v>
      </c>
      <c r="F152" s="106" t="s">
        <v>151</v>
      </c>
      <c r="G152" s="50" t="s">
        <v>107</v>
      </c>
      <c r="H152" s="138"/>
      <c r="I152" s="11">
        <v>15</v>
      </c>
      <c r="J152" s="114">
        <v>5562.4</v>
      </c>
      <c r="K152" s="114"/>
      <c r="L152" s="114">
        <f>J152-K152</f>
        <v>5562.4</v>
      </c>
      <c r="M152" s="114"/>
      <c r="N152" s="114">
        <v>562.4</v>
      </c>
      <c r="O152" s="114">
        <f>N152</f>
        <v>562.4</v>
      </c>
      <c r="P152" s="115">
        <f>L152-O152</f>
        <v>5000</v>
      </c>
      <c r="Q152" s="266"/>
    </row>
    <row r="153" spans="3:17" s="109" customFormat="1" ht="35.1" customHeight="1" x14ac:dyDescent="0.25">
      <c r="C153" s="29">
        <v>1000</v>
      </c>
      <c r="D153" s="29">
        <v>1100</v>
      </c>
      <c r="E153" s="29">
        <v>113</v>
      </c>
      <c r="F153" s="106"/>
      <c r="G153" s="18" t="s">
        <v>36</v>
      </c>
      <c r="H153" s="138"/>
      <c r="I153" s="11">
        <v>0</v>
      </c>
      <c r="J153" s="12">
        <v>0</v>
      </c>
      <c r="K153" s="12">
        <v>0</v>
      </c>
      <c r="L153" s="12">
        <v>0</v>
      </c>
      <c r="M153" s="12"/>
      <c r="N153" s="12">
        <v>0</v>
      </c>
      <c r="O153" s="60">
        <v>0</v>
      </c>
      <c r="P153" s="12">
        <v>0</v>
      </c>
      <c r="Q153" s="266"/>
    </row>
    <row r="154" spans="3:17" ht="35.1" customHeight="1" x14ac:dyDescent="0.25">
      <c r="C154" s="54"/>
      <c r="D154" s="54"/>
      <c r="E154" s="54"/>
      <c r="F154" s="24" t="s">
        <v>171</v>
      </c>
      <c r="G154" s="25"/>
      <c r="H154" s="34"/>
      <c r="I154" s="58"/>
      <c r="J154" s="27">
        <f>SUM(J152:J153)</f>
        <v>5562.4</v>
      </c>
      <c r="K154" s="27">
        <f t="shared" ref="K154:M154" si="36">SUM(K152:K153)</f>
        <v>0</v>
      </c>
      <c r="L154" s="27">
        <f>SUM(L152:L153)</f>
        <v>5562.4</v>
      </c>
      <c r="M154" s="27">
        <f t="shared" si="36"/>
        <v>0</v>
      </c>
      <c r="N154" s="27">
        <f>SUM(N152:N153)</f>
        <v>562.4</v>
      </c>
      <c r="O154" s="27">
        <f>SUM(O152:O153)</f>
        <v>562.4</v>
      </c>
      <c r="P154" s="27">
        <f>SUM(P152:P153)</f>
        <v>5000</v>
      </c>
      <c r="Q154" s="24"/>
    </row>
    <row r="155" spans="3:17" ht="35.1" customHeight="1" x14ac:dyDescent="0.25">
      <c r="C155" s="9">
        <v>1000</v>
      </c>
      <c r="D155" s="9">
        <v>1100</v>
      </c>
      <c r="E155" s="76">
        <v>113</v>
      </c>
      <c r="F155" s="137" t="s">
        <v>153</v>
      </c>
      <c r="G155" s="79" t="s">
        <v>108</v>
      </c>
      <c r="H155" s="119"/>
      <c r="I155" s="11">
        <v>15</v>
      </c>
      <c r="J155" s="13">
        <v>4953.2</v>
      </c>
      <c r="K155" s="13"/>
      <c r="L155" s="12">
        <v>4953.2</v>
      </c>
      <c r="M155" s="13"/>
      <c r="N155" s="13">
        <v>453.2</v>
      </c>
      <c r="O155" s="30">
        <f>N155</f>
        <v>453.2</v>
      </c>
      <c r="P155" s="12">
        <f>L155-O155</f>
        <v>4500</v>
      </c>
      <c r="Q155" s="266"/>
    </row>
    <row r="156" spans="3:17" ht="35.1" customHeight="1" x14ac:dyDescent="0.25">
      <c r="C156" s="9">
        <v>1000</v>
      </c>
      <c r="D156" s="9">
        <v>1100</v>
      </c>
      <c r="E156" s="9">
        <v>113</v>
      </c>
      <c r="F156" s="134" t="s">
        <v>154</v>
      </c>
      <c r="G156" s="50" t="s">
        <v>109</v>
      </c>
      <c r="H156" s="119"/>
      <c r="I156" s="11">
        <v>15</v>
      </c>
      <c r="J156" s="80">
        <v>4715</v>
      </c>
      <c r="K156" s="80"/>
      <c r="L156" s="80">
        <v>4715</v>
      </c>
      <c r="M156" s="12"/>
      <c r="N156" s="80">
        <v>415</v>
      </c>
      <c r="O156" s="80">
        <v>415</v>
      </c>
      <c r="P156" s="12">
        <f t="shared" ref="P156:P159" si="37">L156-O156</f>
        <v>4300</v>
      </c>
      <c r="Q156" s="266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8" t="s">
        <v>110</v>
      </c>
      <c r="G157" s="39" t="s">
        <v>111</v>
      </c>
      <c r="H157" s="126"/>
      <c r="I157" s="11">
        <v>15</v>
      </c>
      <c r="J157" s="93">
        <v>4715</v>
      </c>
      <c r="K157" s="93"/>
      <c r="L157" s="93">
        <v>4715</v>
      </c>
      <c r="M157" s="12"/>
      <c r="N157" s="93">
        <v>415</v>
      </c>
      <c r="O157" s="93">
        <f>N157</f>
        <v>415</v>
      </c>
      <c r="P157" s="12">
        <f t="shared" si="37"/>
        <v>4300</v>
      </c>
      <c r="Q157" s="266"/>
    </row>
    <row r="158" spans="3:17" s="109" customFormat="1" ht="35.1" customHeight="1" x14ac:dyDescent="0.25">
      <c r="C158" s="110">
        <v>1000</v>
      </c>
      <c r="D158" s="110">
        <v>1100</v>
      </c>
      <c r="E158" s="110">
        <v>113</v>
      </c>
      <c r="F158" s="103" t="s">
        <v>155</v>
      </c>
      <c r="G158" s="17" t="s">
        <v>109</v>
      </c>
      <c r="H158" s="135"/>
      <c r="I158" s="11"/>
      <c r="J158" s="21">
        <v>4715</v>
      </c>
      <c r="K158" s="21"/>
      <c r="L158" s="21">
        <v>4715</v>
      </c>
      <c r="M158" s="13"/>
      <c r="N158" s="21">
        <v>415</v>
      </c>
      <c r="O158" s="21">
        <v>415</v>
      </c>
      <c r="P158" s="12">
        <f t="shared" si="37"/>
        <v>4300</v>
      </c>
      <c r="Q158" s="266"/>
    </row>
    <row r="159" spans="3:17" ht="35.1" customHeight="1" x14ac:dyDescent="0.25">
      <c r="C159" s="11">
        <v>1000</v>
      </c>
      <c r="D159" s="11">
        <v>1100</v>
      </c>
      <c r="E159" s="11">
        <v>113</v>
      </c>
      <c r="F159" s="138" t="s">
        <v>112</v>
      </c>
      <c r="G159" s="87" t="s">
        <v>113</v>
      </c>
      <c r="H159" s="121"/>
      <c r="I159" s="29">
        <v>15</v>
      </c>
      <c r="J159" s="93">
        <v>4468.8</v>
      </c>
      <c r="K159" s="93"/>
      <c r="L159" s="93">
        <v>4468.8</v>
      </c>
      <c r="M159" s="12"/>
      <c r="N159" s="162">
        <v>375.8</v>
      </c>
      <c r="O159" s="93">
        <v>375.8</v>
      </c>
      <c r="P159" s="12">
        <f t="shared" si="37"/>
        <v>4093</v>
      </c>
      <c r="Q159" s="94"/>
    </row>
    <row r="160" spans="3:17" ht="35.1" customHeight="1" x14ac:dyDescent="0.25">
      <c r="C160" s="95"/>
      <c r="D160" s="24"/>
      <c r="E160" s="33"/>
      <c r="F160" s="24" t="s">
        <v>114</v>
      </c>
      <c r="G160" s="96"/>
      <c r="H160" s="26"/>
      <c r="I160" s="27"/>
      <c r="J160" s="26">
        <f>SUM(J155:J159)</f>
        <v>23567</v>
      </c>
      <c r="K160" s="26">
        <f t="shared" ref="K160:P160" si="38">SUM(K155:K159)</f>
        <v>0</v>
      </c>
      <c r="L160" s="26">
        <f t="shared" si="38"/>
        <v>23567</v>
      </c>
      <c r="M160" s="26">
        <f t="shared" si="38"/>
        <v>0</v>
      </c>
      <c r="N160" s="26">
        <f t="shared" si="38"/>
        <v>2074</v>
      </c>
      <c r="O160" s="26">
        <f t="shared" si="38"/>
        <v>2074</v>
      </c>
      <c r="P160" s="26">
        <f t="shared" si="38"/>
        <v>21493</v>
      </c>
      <c r="Q160" s="90"/>
    </row>
    <row r="161" spans="3:19" ht="35.1" customHeight="1" x14ac:dyDescent="0.25">
      <c r="C161" s="90"/>
      <c r="D161" s="90"/>
      <c r="E161" s="90"/>
      <c r="F161" s="97" t="s">
        <v>115</v>
      </c>
      <c r="G161" s="90"/>
      <c r="H161" s="132"/>
      <c r="I161" s="90"/>
      <c r="J161" s="34">
        <f>J15+J17+J19+J22+J24+J28+J38+J42+J48+J63+J70+J77+J88+J92+J99+J118+J120+J130+J140+J151+J154+J160</f>
        <v>317379.70000000007</v>
      </c>
      <c r="K161" s="34">
        <f>K15+K17+K19+K22+K24+K28+K38+K42+K48+K63+K70+K77+K88+K92+K99+K118+K120+K130+K140+K151+K154+K160</f>
        <v>218.36999999999998</v>
      </c>
      <c r="L161" s="34">
        <f>L15+L17+L19+L22+L24+L28+L38+L42+L48+L63+L70+L77+L88+L92+L99+L118+L120+L130+L140+L151+L154+L160</f>
        <v>317598.07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27871.279999999999</v>
      </c>
      <c r="O161" s="34">
        <f>O15+O17+O19+O22+O24+O28+O38+O42+O48+O63+O70+O77+O88+O92+O99+O118+O120+O130+O140+O151+O154+O160</f>
        <v>27871.279999999999</v>
      </c>
      <c r="P161" s="34">
        <f>P15+P17+P19+P22+P24+P28+P38+P42+P48+P63+P70+P77+P88+P92+P99+P118+P120+P130+P140+P151+P154+P160</f>
        <v>289726.79000000004</v>
      </c>
      <c r="Q161" s="90"/>
    </row>
    <row r="163" spans="3:19" x14ac:dyDescent="0.25">
      <c r="C163" s="1"/>
      <c r="D163" s="1"/>
      <c r="E163" s="1"/>
      <c r="F163" s="98" t="s">
        <v>116</v>
      </c>
      <c r="G163" s="98"/>
      <c r="H163" s="98"/>
      <c r="I163" s="45"/>
      <c r="J163" s="45"/>
      <c r="K163" s="45" t="s">
        <v>117</v>
      </c>
      <c r="L163" s="99"/>
      <c r="M163" s="99"/>
      <c r="N163" s="1"/>
      <c r="O163" s="1"/>
      <c r="P163" s="1"/>
      <c r="Q163" s="1"/>
    </row>
    <row r="164" spans="3:19" x14ac:dyDescent="0.25">
      <c r="C164" s="1"/>
      <c r="D164" s="1"/>
      <c r="E164" s="1"/>
      <c r="F164" s="98"/>
      <c r="G164" s="98"/>
      <c r="H164" s="100"/>
      <c r="I164" s="45"/>
      <c r="J164" s="45"/>
      <c r="K164" s="45"/>
      <c r="L164" s="99"/>
      <c r="M164" s="99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145"/>
      <c r="G165" s="146"/>
      <c r="H165" s="100"/>
      <c r="I165" s="45"/>
      <c r="J165" s="147"/>
      <c r="K165" s="147"/>
      <c r="L165" s="147"/>
      <c r="M165" s="101"/>
      <c r="N165" s="1"/>
      <c r="O165" s="1"/>
      <c r="P165" s="1"/>
      <c r="Q165" s="1"/>
    </row>
    <row r="166" spans="3:19" x14ac:dyDescent="0.25">
      <c r="C166" s="1"/>
      <c r="D166" s="1"/>
      <c r="E166" s="1"/>
      <c r="F166" s="98" t="s">
        <v>160</v>
      </c>
      <c r="G166" s="98"/>
      <c r="H166" s="98"/>
      <c r="I166" s="45"/>
      <c r="J166" s="45" t="s">
        <v>159</v>
      </c>
      <c r="K166" s="45"/>
      <c r="L166" s="99"/>
      <c r="M166" s="99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118</v>
      </c>
      <c r="G167" s="98"/>
      <c r="H167" s="98"/>
      <c r="I167" s="98"/>
      <c r="J167" s="430" t="s">
        <v>119</v>
      </c>
      <c r="K167" s="430"/>
      <c r="L167" s="430"/>
      <c r="M167" s="430"/>
      <c r="N167" s="1"/>
      <c r="O167" s="1"/>
      <c r="P167" s="1"/>
      <c r="Q167" s="1"/>
    </row>
    <row r="168" spans="3:19" x14ac:dyDescent="0.25">
      <c r="C168" s="1"/>
      <c r="D168" s="1"/>
      <c r="E168" s="1"/>
      <c r="F168" s="98"/>
      <c r="G168" s="98"/>
      <c r="H168" s="98"/>
      <c r="I168" s="98"/>
      <c r="J168" s="265"/>
      <c r="K168" s="265"/>
      <c r="L168" s="265"/>
      <c r="M168" s="265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1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3"/>
      <c r="D172" s="3"/>
      <c r="E172" s="3"/>
      <c r="F172" s="391" t="s">
        <v>0</v>
      </c>
      <c r="G172" s="391"/>
      <c r="H172" s="391"/>
      <c r="Q172" s="3"/>
      <c r="R172" s="1"/>
      <c r="S172" s="1"/>
    </row>
    <row r="173" spans="3:19" ht="18" x14ac:dyDescent="0.25">
      <c r="C173" s="4"/>
      <c r="D173" s="5"/>
      <c r="E173" s="5"/>
      <c r="F173" s="391" t="s">
        <v>1</v>
      </c>
      <c r="G173" s="391"/>
      <c r="H173" s="391"/>
      <c r="I173" s="391" t="s">
        <v>241</v>
      </c>
      <c r="J173" s="391"/>
      <c r="K173" s="391"/>
      <c r="L173" s="391"/>
      <c r="M173" s="391"/>
      <c r="N173" s="391"/>
      <c r="O173" s="391"/>
      <c r="P173" s="391"/>
      <c r="Q173" s="5"/>
      <c r="R173" s="1"/>
      <c r="S173" s="1"/>
    </row>
    <row r="174" spans="3:19" x14ac:dyDescent="0.25">
      <c r="C174" s="1"/>
      <c r="D174" s="1"/>
      <c r="E174" s="1"/>
      <c r="F174" s="98"/>
      <c r="G174" s="98"/>
      <c r="H174" s="98"/>
      <c r="I174" s="98"/>
      <c r="J174" s="265"/>
      <c r="K174" s="265"/>
      <c r="L174" s="265"/>
      <c r="M174" s="265"/>
      <c r="N174" s="1"/>
      <c r="O174" s="1"/>
      <c r="P174" s="1"/>
      <c r="Q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65"/>
      <c r="K175" s="265"/>
      <c r="L175" s="265"/>
      <c r="M175" s="265"/>
      <c r="N175" s="1"/>
      <c r="O175" s="1"/>
      <c r="P175" s="1"/>
      <c r="Q175" s="1"/>
    </row>
    <row r="176" spans="3:19" s="109" customFormat="1" ht="35.1" customHeight="1" x14ac:dyDescent="0.25">
      <c r="C176" s="29">
        <v>4000</v>
      </c>
      <c r="D176" s="29">
        <v>4500</v>
      </c>
      <c r="E176" s="29">
        <v>451</v>
      </c>
      <c r="F176" s="138" t="s">
        <v>81</v>
      </c>
      <c r="G176" s="18" t="s">
        <v>174</v>
      </c>
      <c r="H176" s="121"/>
      <c r="I176" s="11">
        <v>15</v>
      </c>
      <c r="J176" s="13">
        <v>2500</v>
      </c>
      <c r="K176" s="13"/>
      <c r="L176" s="13">
        <v>2500</v>
      </c>
      <c r="M176" s="13"/>
      <c r="N176" s="13">
        <v>0</v>
      </c>
      <c r="O176" s="13">
        <v>0</v>
      </c>
      <c r="P176" s="13">
        <f>L176-O176</f>
        <v>2500</v>
      </c>
      <c r="Q176" s="150"/>
      <c r="R176" s="41"/>
      <c r="S176" s="20"/>
    </row>
    <row r="177" spans="3:17" ht="35.1" customHeight="1" x14ac:dyDescent="0.25">
      <c r="C177" s="90"/>
      <c r="D177" s="90"/>
      <c r="E177" s="90"/>
      <c r="F177" s="97" t="s">
        <v>115</v>
      </c>
      <c r="G177" s="90"/>
      <c r="H177" s="132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98" t="s">
        <v>116</v>
      </c>
      <c r="G179" s="98"/>
      <c r="H179" s="98"/>
      <c r="I179" s="45"/>
      <c r="J179" s="45"/>
      <c r="K179" s="45" t="s">
        <v>117</v>
      </c>
      <c r="L179" s="99"/>
      <c r="M179" s="99"/>
      <c r="N179" s="1"/>
      <c r="O179" s="1"/>
      <c r="P179" s="1"/>
      <c r="Q179" s="1"/>
    </row>
    <row r="180" spans="3:17" x14ac:dyDescent="0.25">
      <c r="C180" s="1"/>
      <c r="D180" s="1"/>
      <c r="E180" s="1"/>
      <c r="F180" s="98"/>
      <c r="G180" s="98"/>
      <c r="H180" s="100"/>
      <c r="I180" s="45"/>
      <c r="J180" s="45"/>
      <c r="K180" s="45"/>
      <c r="L180" s="99"/>
      <c r="M180" s="99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145"/>
      <c r="G181" s="146"/>
      <c r="H181" s="100"/>
      <c r="I181" s="45"/>
      <c r="J181" s="147"/>
      <c r="K181" s="147"/>
      <c r="L181" s="147"/>
      <c r="M181" s="101"/>
      <c r="N181" s="1"/>
      <c r="O181" s="1"/>
      <c r="P181" s="1"/>
      <c r="Q181" s="1"/>
    </row>
    <row r="182" spans="3:17" x14ac:dyDescent="0.25">
      <c r="C182" s="1"/>
      <c r="D182" s="1"/>
      <c r="E182" s="1"/>
      <c r="F182" s="98" t="s">
        <v>160</v>
      </c>
      <c r="G182" s="98"/>
      <c r="H182" s="98"/>
      <c r="I182" s="45"/>
      <c r="J182" s="45" t="s">
        <v>159</v>
      </c>
      <c r="K182" s="45"/>
      <c r="L182" s="99"/>
      <c r="M182" s="99"/>
      <c r="N182" s="1"/>
      <c r="O182" s="1"/>
      <c r="P182" s="1"/>
      <c r="Q182" s="1"/>
    </row>
    <row r="183" spans="3:17" x14ac:dyDescent="0.25">
      <c r="C183" s="1"/>
      <c r="D183" s="1"/>
      <c r="E183" s="1"/>
      <c r="F183" s="98" t="s">
        <v>118</v>
      </c>
      <c r="G183" s="98"/>
      <c r="H183" s="98"/>
      <c r="I183" s="98"/>
      <c r="J183" s="430" t="s">
        <v>119</v>
      </c>
      <c r="K183" s="430"/>
      <c r="L183" s="430"/>
      <c r="M183" s="430"/>
      <c r="N183" s="1"/>
      <c r="O183" s="1"/>
      <c r="P183" s="1"/>
      <c r="Q183" s="1"/>
    </row>
    <row r="184" spans="3:17" x14ac:dyDescent="0.25">
      <c r="C184" s="1"/>
      <c r="D184" s="1"/>
      <c r="E184" s="1"/>
      <c r="F184" s="98"/>
      <c r="G184" s="98"/>
      <c r="H184" s="98"/>
      <c r="I184" s="98"/>
      <c r="J184" s="265"/>
      <c r="K184" s="265"/>
      <c r="L184" s="265"/>
      <c r="M184" s="265"/>
      <c r="N184" s="1"/>
      <c r="O184" s="1"/>
      <c r="P184" s="1"/>
      <c r="Q184" s="1"/>
    </row>
    <row r="205" spans="6:8" x14ac:dyDescent="0.25">
      <c r="F205" s="1"/>
      <c r="G205" s="1"/>
      <c r="H205" s="118"/>
    </row>
    <row r="215" spans="6:8" x14ac:dyDescent="0.25">
      <c r="F215" s="64"/>
      <c r="G215" s="64"/>
      <c r="H215" s="133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6"/>
      <c r="G219" s="64"/>
      <c r="H219" s="133"/>
    </row>
    <row r="220" spans="6:8" x14ac:dyDescent="0.25">
      <c r="F220" s="64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6"/>
      <c r="G222" s="64"/>
      <c r="H222" s="133"/>
    </row>
    <row r="223" spans="6:8" x14ac:dyDescent="0.25">
      <c r="F223" s="64"/>
      <c r="G223" s="64"/>
      <c r="H223" s="133"/>
    </row>
    <row r="224" spans="6:8" x14ac:dyDescent="0.25">
      <c r="F224" s="66"/>
      <c r="G224" s="64"/>
      <c r="H224" s="133"/>
    </row>
  </sheetData>
  <mergeCells count="130"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224"/>
  <sheetViews>
    <sheetView topLeftCell="A39" zoomScaleNormal="100" workbookViewId="0">
      <selection activeCell="H139" sqref="H139:H161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245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22.5" customHeight="1" x14ac:dyDescent="0.25">
      <c r="C31" s="43"/>
      <c r="D31" s="43"/>
      <c r="E31" s="43"/>
      <c r="F31" s="391"/>
      <c r="G31" s="391"/>
      <c r="H31" s="391"/>
      <c r="Q31" s="14"/>
      <c r="R31" s="41"/>
      <c r="S31" s="20"/>
    </row>
    <row r="32" spans="3:23" ht="29.25" customHeight="1" x14ac:dyDescent="0.25">
      <c r="C32" s="43"/>
      <c r="D32" s="43"/>
      <c r="E32" s="43"/>
      <c r="F32" s="391" t="s">
        <v>0</v>
      </c>
      <c r="G32" s="391"/>
      <c r="H32" s="391"/>
      <c r="I32" s="45"/>
      <c r="J32" s="45"/>
      <c r="K32" s="45"/>
      <c r="L32" s="45"/>
      <c r="M32" s="45"/>
      <c r="N32" s="45"/>
      <c r="O32" s="45"/>
      <c r="P32" s="45"/>
      <c r="Q32" s="14"/>
      <c r="R32" s="41"/>
      <c r="S32" s="20"/>
    </row>
    <row r="33" spans="3:23" ht="18" x14ac:dyDescent="0.25">
      <c r="C33" s="3"/>
      <c r="D33" s="41"/>
      <c r="E33" s="41"/>
      <c r="F33" s="391" t="s">
        <v>1</v>
      </c>
      <c r="G33" s="391"/>
      <c r="H33" s="391"/>
      <c r="I33" s="391" t="s">
        <v>245</v>
      </c>
      <c r="J33" s="391"/>
      <c r="K33" s="391"/>
      <c r="L33" s="391"/>
      <c r="M33" s="391"/>
      <c r="N33" s="391"/>
      <c r="O33" s="391"/>
      <c r="P33" s="391"/>
      <c r="Q33" s="41"/>
      <c r="R33" s="41"/>
      <c r="S33" s="20"/>
    </row>
    <row r="34" spans="3:23" ht="39.75" customHeight="1" x14ac:dyDescent="0.25">
      <c r="C34" s="4"/>
      <c r="D34" s="41"/>
      <c r="E34" s="41"/>
      <c r="F34" s="413"/>
      <c r="G34" s="413"/>
      <c r="H34" s="413"/>
      <c r="I34" s="46"/>
      <c r="J34" s="46"/>
      <c r="K34" s="46"/>
      <c r="L34" s="46"/>
      <c r="M34" s="46"/>
      <c r="N34" s="46"/>
      <c r="O34" s="46"/>
      <c r="P34" s="46"/>
      <c r="Q34" s="41"/>
      <c r="R34" s="41"/>
      <c r="S34" s="20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04" t="s">
        <v>2</v>
      </c>
      <c r="G35" s="396" t="s">
        <v>38</v>
      </c>
      <c r="H35" s="396" t="s">
        <v>4</v>
      </c>
      <c r="I35" s="419" t="s">
        <v>12</v>
      </c>
      <c r="J35" s="402" t="s">
        <v>13</v>
      </c>
      <c r="K35" s="402" t="s">
        <v>14</v>
      </c>
      <c r="L35" s="404" t="s">
        <v>15</v>
      </c>
      <c r="M35" s="402" t="s">
        <v>16</v>
      </c>
      <c r="N35" s="402" t="s">
        <v>17</v>
      </c>
      <c r="O35" s="414" t="s">
        <v>18</v>
      </c>
      <c r="P35" s="416" t="s">
        <v>7</v>
      </c>
      <c r="Q35" s="417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06"/>
      <c r="G36" s="398"/>
      <c r="H36" s="398"/>
      <c r="I36" s="420"/>
      <c r="J36" s="403"/>
      <c r="K36" s="403"/>
      <c r="L36" s="406"/>
      <c r="M36" s="403"/>
      <c r="N36" s="403"/>
      <c r="O36" s="415"/>
      <c r="P36" s="416"/>
      <c r="Q36" s="417"/>
      <c r="R36" s="1"/>
      <c r="S36" s="1"/>
    </row>
    <row r="37" spans="3:23" ht="41.25" customHeight="1" x14ac:dyDescent="0.25">
      <c r="C37" s="272">
        <v>1000</v>
      </c>
      <c r="D37" s="159">
        <v>1100</v>
      </c>
      <c r="E37" s="159">
        <v>113</v>
      </c>
      <c r="F37" s="160" t="s">
        <v>178</v>
      </c>
      <c r="G37" s="164" t="s">
        <v>248</v>
      </c>
      <c r="H37" s="164"/>
      <c r="I37" s="11">
        <v>15</v>
      </c>
      <c r="J37" s="12">
        <v>5928.06</v>
      </c>
      <c r="K37" s="12"/>
      <c r="L37" s="12">
        <f>J37-K37</f>
        <v>5928.06</v>
      </c>
      <c r="M37" s="12"/>
      <c r="N37" s="12">
        <v>628.05999999999995</v>
      </c>
      <c r="O37" s="12">
        <v>628.05999999999995</v>
      </c>
      <c r="P37" s="12">
        <f>L37-O37</f>
        <v>5300</v>
      </c>
      <c r="Q37" s="273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58"/>
      <c r="J38" s="161">
        <f>SUM(J37)</f>
        <v>5928.06</v>
      </c>
      <c r="K38" s="161">
        <f t="shared" ref="K38:P38" si="8">SUM(K37)</f>
        <v>0</v>
      </c>
      <c r="L38" s="161">
        <f t="shared" si="8"/>
        <v>5928.06</v>
      </c>
      <c r="M38" s="161">
        <f t="shared" si="8"/>
        <v>0</v>
      </c>
      <c r="N38" s="161">
        <f t="shared" si="8"/>
        <v>628.05999999999995</v>
      </c>
      <c r="O38" s="161">
        <f t="shared" si="8"/>
        <v>628.05999999999995</v>
      </c>
      <c r="P38" s="161">
        <f t="shared" si="8"/>
        <v>5300</v>
      </c>
      <c r="Q38" s="28"/>
      <c r="R38" s="20"/>
      <c r="S38" s="41"/>
      <c r="T38" s="41"/>
      <c r="U38" s="41"/>
      <c r="V38" s="41"/>
      <c r="W38" s="41"/>
    </row>
    <row r="39" spans="3:23" ht="39.75" customHeight="1" x14ac:dyDescent="0.25">
      <c r="C39" s="76">
        <v>1000</v>
      </c>
      <c r="D39" s="76">
        <v>1100</v>
      </c>
      <c r="E39" s="76">
        <v>113</v>
      </c>
      <c r="F39" s="148" t="s">
        <v>134</v>
      </c>
      <c r="G39" s="79" t="s">
        <v>53</v>
      </c>
      <c r="H39" s="149"/>
      <c r="I39" s="157">
        <v>15</v>
      </c>
      <c r="J39" s="13">
        <v>5562.4</v>
      </c>
      <c r="K39" s="13"/>
      <c r="L39" s="13">
        <f>J39-K39</f>
        <v>5562.4</v>
      </c>
      <c r="M39" s="13"/>
      <c r="N39" s="13">
        <v>562.4</v>
      </c>
      <c r="O39" s="13">
        <f>N39</f>
        <v>562.4</v>
      </c>
      <c r="P39" s="13">
        <f>L39-O39</f>
        <v>5000</v>
      </c>
      <c r="Q39" s="158"/>
      <c r="R39" s="20"/>
      <c r="S39" s="41"/>
      <c r="T39" s="41"/>
      <c r="U39" s="41"/>
      <c r="V39" s="41"/>
      <c r="W39" s="41"/>
    </row>
    <row r="40" spans="3:23" ht="39.75" customHeight="1" x14ac:dyDescent="0.25">
      <c r="C40" s="9">
        <v>1000</v>
      </c>
      <c r="D40" s="9">
        <v>1100</v>
      </c>
      <c r="E40" s="9">
        <v>113</v>
      </c>
      <c r="F40" s="106" t="s">
        <v>135</v>
      </c>
      <c r="G40" s="10" t="s">
        <v>31</v>
      </c>
      <c r="H40" s="138"/>
      <c r="I40" s="11">
        <v>15</v>
      </c>
      <c r="J40" s="13">
        <v>4417.3599999999997</v>
      </c>
      <c r="K40" s="13"/>
      <c r="L40" s="13">
        <f>J40-K40</f>
        <v>4417.3599999999997</v>
      </c>
      <c r="M40" s="13"/>
      <c r="N40" s="13">
        <v>367.36</v>
      </c>
      <c r="O40" s="13">
        <f>N40</f>
        <v>367.36</v>
      </c>
      <c r="P40" s="13">
        <f t="shared" ref="P40" si="9">L40-O40</f>
        <v>4049.9999999999995</v>
      </c>
      <c r="Q40" s="19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38"/>
      <c r="G41" s="10" t="s">
        <v>54</v>
      </c>
      <c r="H41" s="126"/>
      <c r="I41" s="11"/>
      <c r="J41" s="12"/>
      <c r="K41" s="12"/>
      <c r="L41" s="12">
        <v>0</v>
      </c>
      <c r="M41" s="12"/>
      <c r="N41" s="12"/>
      <c r="O41" s="12">
        <v>0</v>
      </c>
      <c r="P41" s="12">
        <v>0</v>
      </c>
      <c r="Q41" s="19"/>
      <c r="R41" s="20"/>
      <c r="S41" s="41"/>
      <c r="T41" s="41"/>
      <c r="U41" s="41"/>
      <c r="V41" s="41"/>
      <c r="W41" s="41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58"/>
      <c r="J42" s="27">
        <f>SUM(J39:J41)</f>
        <v>9979.7599999999984</v>
      </c>
      <c r="K42" s="27">
        <f t="shared" ref="K42:P42" si="10">SUM(K39:K41)</f>
        <v>0</v>
      </c>
      <c r="L42" s="27">
        <f t="shared" si="10"/>
        <v>9979.7599999999984</v>
      </c>
      <c r="M42" s="27">
        <f t="shared" si="10"/>
        <v>0</v>
      </c>
      <c r="N42" s="27">
        <f t="shared" si="10"/>
        <v>929.76</v>
      </c>
      <c r="O42" s="27">
        <f t="shared" si="10"/>
        <v>929.76</v>
      </c>
      <c r="P42" s="27">
        <f t="shared" si="10"/>
        <v>9050</v>
      </c>
      <c r="Q42" s="28"/>
      <c r="R42" s="20"/>
      <c r="S42" s="41"/>
      <c r="T42" s="41"/>
      <c r="U42" s="41"/>
      <c r="V42" s="41"/>
      <c r="W42" s="41"/>
    </row>
    <row r="43" spans="3:23" ht="39.75" customHeight="1" x14ac:dyDescent="0.25">
      <c r="C43" s="9">
        <v>1000</v>
      </c>
      <c r="D43" s="9">
        <v>1100</v>
      </c>
      <c r="E43" s="9">
        <v>113</v>
      </c>
      <c r="F43" s="106" t="s">
        <v>136</v>
      </c>
      <c r="G43" s="59" t="s">
        <v>57</v>
      </c>
      <c r="H43" s="119"/>
      <c r="I43" s="11">
        <v>15</v>
      </c>
      <c r="J43" s="12">
        <v>8333</v>
      </c>
      <c r="K43" s="12"/>
      <c r="L43" s="12">
        <v>8333</v>
      </c>
      <c r="M43" s="12"/>
      <c r="N43" s="12">
        <v>1141</v>
      </c>
      <c r="O43" s="60">
        <v>1141</v>
      </c>
      <c r="P43" s="12">
        <f>L43-O43</f>
        <v>7192</v>
      </c>
      <c r="Q43" s="270"/>
      <c r="R43" s="41"/>
      <c r="S43" s="20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38"/>
      <c r="G44" s="59" t="s">
        <v>58</v>
      </c>
      <c r="H44" s="126"/>
      <c r="I44" s="11"/>
      <c r="J44" s="12"/>
      <c r="K44" s="12"/>
      <c r="L44" s="12">
        <v>0</v>
      </c>
      <c r="M44" s="12"/>
      <c r="N44" s="12"/>
      <c r="O44" s="60"/>
      <c r="P44" s="12">
        <v>0</v>
      </c>
      <c r="Q44" s="270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7" t="s">
        <v>210</v>
      </c>
      <c r="G45" s="59" t="s">
        <v>36</v>
      </c>
      <c r="H45" s="119"/>
      <c r="I45" s="11">
        <v>15</v>
      </c>
      <c r="J45" s="12">
        <v>3089.65</v>
      </c>
      <c r="K45" s="12">
        <v>0</v>
      </c>
      <c r="L45" s="12">
        <v>3089.65</v>
      </c>
      <c r="M45" s="12"/>
      <c r="N45" s="12">
        <v>89.65</v>
      </c>
      <c r="O45" s="60">
        <v>89.65</v>
      </c>
      <c r="P45" s="12">
        <f>L45-O45</f>
        <v>3000</v>
      </c>
      <c r="Q45" s="270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8"/>
      <c r="G46" s="59" t="s">
        <v>59</v>
      </c>
      <c r="H46" s="126"/>
      <c r="I46" s="11"/>
      <c r="J46" s="12"/>
      <c r="K46" s="12">
        <v>0</v>
      </c>
      <c r="L46" s="12">
        <v>0</v>
      </c>
      <c r="M46" s="12"/>
      <c r="N46" s="12"/>
      <c r="O46" s="60"/>
      <c r="P46" s="12">
        <v>0</v>
      </c>
      <c r="Q46" s="270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 t="s">
        <v>60</v>
      </c>
      <c r="G47" s="59" t="s">
        <v>59</v>
      </c>
      <c r="H47" s="126"/>
      <c r="I47" s="11">
        <v>15</v>
      </c>
      <c r="J47" s="12">
        <v>4357.84</v>
      </c>
      <c r="K47" s="12">
        <v>0</v>
      </c>
      <c r="L47" s="12">
        <f>J47-K47</f>
        <v>4357.84</v>
      </c>
      <c r="M47" s="12"/>
      <c r="N47" s="12">
        <v>357.84</v>
      </c>
      <c r="O47" s="12">
        <v>357.84</v>
      </c>
      <c r="P47" s="12">
        <f>L47-O47</f>
        <v>4000</v>
      </c>
      <c r="Q47" s="270"/>
      <c r="R47" s="41"/>
      <c r="S47" s="20"/>
    </row>
    <row r="48" spans="3:23" ht="33.75" customHeight="1" x14ac:dyDescent="0.25">
      <c r="C48" s="23"/>
      <c r="D48" s="23"/>
      <c r="E48" s="23"/>
      <c r="F48" s="102" t="s">
        <v>62</v>
      </c>
      <c r="G48" s="33"/>
      <c r="H48" s="120"/>
      <c r="I48" s="40"/>
      <c r="J48" s="26">
        <f>SUM(J43:J47)</f>
        <v>15780.49</v>
      </c>
      <c r="K48" s="26">
        <f t="shared" ref="K48:P48" si="11">SUM(K43:K47)</f>
        <v>0</v>
      </c>
      <c r="L48" s="26">
        <f t="shared" si="11"/>
        <v>15780.49</v>
      </c>
      <c r="M48" s="26">
        <f t="shared" si="11"/>
        <v>0</v>
      </c>
      <c r="N48" s="26">
        <f t="shared" si="11"/>
        <v>1588.49</v>
      </c>
      <c r="O48" s="26">
        <f t="shared" si="11"/>
        <v>1588.49</v>
      </c>
      <c r="P48" s="26">
        <f t="shared" si="11"/>
        <v>14192</v>
      </c>
      <c r="Q48" s="33"/>
      <c r="R48" s="41"/>
      <c r="S48" s="20"/>
    </row>
    <row r="49" spans="3:23" x14ac:dyDescent="0.25">
      <c r="C49" s="43"/>
      <c r="D49" s="43"/>
      <c r="E49" s="43"/>
      <c r="F49" s="44"/>
      <c r="G49" s="15"/>
      <c r="H49" s="100"/>
      <c r="I49" s="45"/>
      <c r="J49" s="45"/>
      <c r="K49" s="45"/>
      <c r="L49" s="45"/>
      <c r="M49" s="45"/>
      <c r="N49" s="45"/>
      <c r="O49" s="45"/>
      <c r="P49" s="45"/>
      <c r="Q49" s="14"/>
      <c r="R49" s="41"/>
      <c r="S49" s="20"/>
    </row>
    <row r="50" spans="3:23" ht="42" customHeight="1" x14ac:dyDescent="0.25">
      <c r="C50" s="43"/>
      <c r="D50" s="43"/>
      <c r="E50" s="43"/>
      <c r="F50" s="418"/>
      <c r="G50" s="418"/>
      <c r="H50" s="418"/>
      <c r="I50" s="391"/>
      <c r="J50" s="391"/>
      <c r="K50" s="391"/>
      <c r="L50" s="391"/>
      <c r="M50" s="391"/>
      <c r="N50" s="391"/>
      <c r="O50" s="391"/>
      <c r="P50" s="391"/>
      <c r="Q50" s="14"/>
      <c r="R50" s="41"/>
      <c r="S50" s="41"/>
    </row>
    <row r="51" spans="3:23" ht="33" customHeight="1" x14ac:dyDescent="0.25">
      <c r="C51" s="43"/>
      <c r="D51" s="43"/>
      <c r="E51" s="43"/>
      <c r="F51" s="391" t="s">
        <v>0</v>
      </c>
      <c r="G51" s="391"/>
      <c r="H51" s="391"/>
      <c r="I51" s="45"/>
      <c r="J51" s="45"/>
      <c r="K51" s="45"/>
      <c r="L51" s="45"/>
      <c r="M51" s="45"/>
      <c r="N51" s="45"/>
      <c r="O51" s="45"/>
      <c r="P51" s="45"/>
      <c r="Q51" s="14"/>
      <c r="R51" s="41"/>
      <c r="S51" s="41"/>
      <c r="T51" s="1"/>
      <c r="U51" s="1"/>
      <c r="V51" s="1"/>
      <c r="W51" s="1"/>
    </row>
    <row r="52" spans="3:23" ht="18" x14ac:dyDescent="0.25">
      <c r="C52" s="3"/>
      <c r="D52" s="41"/>
      <c r="E52" s="41"/>
      <c r="F52" s="391" t="s">
        <v>1</v>
      </c>
      <c r="G52" s="391"/>
      <c r="H52" s="391"/>
      <c r="I52" s="391" t="s">
        <v>245</v>
      </c>
      <c r="J52" s="391"/>
      <c r="K52" s="391"/>
      <c r="L52" s="391"/>
      <c r="M52" s="391"/>
      <c r="N52" s="391"/>
      <c r="O52" s="391"/>
      <c r="P52" s="391"/>
      <c r="Q52" s="41"/>
      <c r="R52" s="20"/>
      <c r="S52" s="41"/>
      <c r="T52" s="1"/>
      <c r="U52" s="1"/>
      <c r="V52" s="1"/>
      <c r="W52" s="1"/>
    </row>
    <row r="53" spans="3:23" ht="42.75" customHeight="1" x14ac:dyDescent="0.25">
      <c r="C53" s="4"/>
      <c r="D53" s="41"/>
      <c r="E53" s="41"/>
      <c r="F53" s="391"/>
      <c r="G53" s="391"/>
      <c r="H53" s="391"/>
      <c r="I53" s="46"/>
      <c r="J53" s="46"/>
      <c r="K53" s="46"/>
      <c r="L53" s="46"/>
      <c r="M53" s="46"/>
      <c r="N53" s="46"/>
      <c r="O53" s="46"/>
      <c r="P53" s="46"/>
      <c r="Q53" s="41"/>
      <c r="R53" s="41"/>
      <c r="S53" s="41"/>
      <c r="T53" s="1"/>
      <c r="U53" s="1"/>
      <c r="V53" s="1"/>
      <c r="W53" s="1"/>
    </row>
    <row r="54" spans="3:23" x14ac:dyDescent="0.25">
      <c r="C54" s="402" t="s">
        <v>9</v>
      </c>
      <c r="D54" s="402" t="s">
        <v>10</v>
      </c>
      <c r="E54" s="402" t="s">
        <v>11</v>
      </c>
      <c r="F54" s="404" t="s">
        <v>2</v>
      </c>
      <c r="G54" s="396" t="s">
        <v>38</v>
      </c>
      <c r="H54" s="396" t="s">
        <v>4</v>
      </c>
      <c r="I54" s="409" t="s">
        <v>12</v>
      </c>
      <c r="J54" s="47" t="s">
        <v>39</v>
      </c>
      <c r="K54" s="47"/>
      <c r="L54" s="48"/>
      <c r="M54" s="423" t="s">
        <v>6</v>
      </c>
      <c r="N54" s="424"/>
      <c r="O54" s="425"/>
      <c r="P54" s="396" t="s">
        <v>7</v>
      </c>
      <c r="Q54" s="404" t="s">
        <v>8</v>
      </c>
      <c r="R54" s="41"/>
      <c r="S54" s="41"/>
      <c r="T54" s="1"/>
      <c r="U54" s="1"/>
      <c r="V54" s="1"/>
      <c r="W54" s="1"/>
    </row>
    <row r="55" spans="3:23" x14ac:dyDescent="0.25">
      <c r="C55" s="421"/>
      <c r="D55" s="421"/>
      <c r="E55" s="421"/>
      <c r="F55" s="405"/>
      <c r="G55" s="397"/>
      <c r="H55" s="397"/>
      <c r="I55" s="422"/>
      <c r="J55" s="409" t="s">
        <v>13</v>
      </c>
      <c r="K55" s="409" t="s">
        <v>14</v>
      </c>
      <c r="L55" s="426" t="s">
        <v>15</v>
      </c>
      <c r="M55" s="409" t="s">
        <v>16</v>
      </c>
      <c r="N55" s="402" t="s">
        <v>17</v>
      </c>
      <c r="O55" s="402" t="s">
        <v>18</v>
      </c>
      <c r="P55" s="397"/>
      <c r="Q55" s="405"/>
      <c r="R55" s="41"/>
      <c r="S55" s="41"/>
      <c r="T55" s="1"/>
      <c r="U55" s="1"/>
      <c r="V55" s="1"/>
      <c r="W55" s="1"/>
    </row>
    <row r="56" spans="3:23" ht="20.25" customHeight="1" x14ac:dyDescent="0.25">
      <c r="C56" s="403"/>
      <c r="D56" s="403"/>
      <c r="E56" s="403"/>
      <c r="F56" s="406"/>
      <c r="G56" s="398"/>
      <c r="H56" s="398"/>
      <c r="I56" s="410"/>
      <c r="J56" s="410"/>
      <c r="K56" s="410"/>
      <c r="L56" s="427"/>
      <c r="M56" s="410"/>
      <c r="N56" s="403"/>
      <c r="O56" s="403"/>
      <c r="P56" s="398"/>
      <c r="Q56" s="406"/>
      <c r="R56" s="41"/>
      <c r="S56" s="41"/>
      <c r="T56" s="1"/>
      <c r="U56" s="1"/>
      <c r="V56" s="1"/>
      <c r="W56" s="1"/>
    </row>
    <row r="57" spans="3:23" ht="35.1" customHeight="1" x14ac:dyDescent="0.25">
      <c r="C57" s="11">
        <v>1000</v>
      </c>
      <c r="D57" s="9">
        <v>1100</v>
      </c>
      <c r="E57" s="9">
        <v>113</v>
      </c>
      <c r="F57" s="106" t="s">
        <v>127</v>
      </c>
      <c r="G57" s="10" t="s">
        <v>40</v>
      </c>
      <c r="H57" s="215"/>
      <c r="I57" s="11">
        <v>15</v>
      </c>
      <c r="J57" s="12">
        <v>5928.06</v>
      </c>
      <c r="K57" s="12"/>
      <c r="L57" s="12">
        <f>J57-K57</f>
        <v>5928.06</v>
      </c>
      <c r="M57" s="12"/>
      <c r="N57" s="12">
        <v>628.05999999999995</v>
      </c>
      <c r="O57" s="12">
        <v>628.05999999999995</v>
      </c>
      <c r="P57" s="12">
        <f>L57-O57</f>
        <v>5300</v>
      </c>
      <c r="Q57" s="49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42" t="s">
        <v>165</v>
      </c>
      <c r="G58" s="50" t="s">
        <v>187</v>
      </c>
      <c r="H58" s="125"/>
      <c r="I58" s="11">
        <v>15</v>
      </c>
      <c r="J58" s="12">
        <v>4357.84</v>
      </c>
      <c r="K58" s="12">
        <v>0</v>
      </c>
      <c r="L58" s="12">
        <f>J58-K58</f>
        <v>4357.84</v>
      </c>
      <c r="M58" s="12"/>
      <c r="N58" s="12">
        <v>357.84</v>
      </c>
      <c r="O58" s="12">
        <v>357.84</v>
      </c>
      <c r="P58" s="12">
        <f>L58-O58</f>
        <v>4000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9">
        <v>1000</v>
      </c>
      <c r="D59" s="9">
        <v>1100</v>
      </c>
      <c r="E59" s="9">
        <v>113</v>
      </c>
      <c r="F59" s="138" t="s">
        <v>41</v>
      </c>
      <c r="G59" s="10" t="s">
        <v>42</v>
      </c>
      <c r="H59" s="126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19"/>
      <c r="R59" s="20"/>
      <c r="S59" s="20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06" t="s">
        <v>128</v>
      </c>
      <c r="G60" s="51" t="s">
        <v>43</v>
      </c>
      <c r="H60" s="121"/>
      <c r="I60" s="11">
        <v>15</v>
      </c>
      <c r="J60" s="12">
        <v>5928.06</v>
      </c>
      <c r="K60" s="12"/>
      <c r="L60" s="12">
        <f t="shared" ref="L60" si="12">J60-K60</f>
        <v>5928.06</v>
      </c>
      <c r="M60" s="12"/>
      <c r="N60" s="12">
        <v>628.05999999999995</v>
      </c>
      <c r="O60" s="12">
        <v>628.05999999999995</v>
      </c>
      <c r="P60" s="12">
        <f>L60-O60</f>
        <v>5300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129</v>
      </c>
      <c r="G61" s="10" t="s">
        <v>23</v>
      </c>
      <c r="H61" s="202"/>
      <c r="I61" s="11">
        <v>15</v>
      </c>
      <c r="J61" s="12">
        <v>2379.1999999999998</v>
      </c>
      <c r="K61" s="12">
        <v>20.8</v>
      </c>
      <c r="L61" s="12">
        <f>J61+K61</f>
        <v>2400</v>
      </c>
      <c r="M61" s="12"/>
      <c r="N61" s="12">
        <v>0</v>
      </c>
      <c r="O61" s="13">
        <v>0</v>
      </c>
      <c r="P61" s="12">
        <f t="shared" ref="P61:P62" si="13">L61-O61</f>
        <v>2400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11">
        <v>1000</v>
      </c>
      <c r="D62" s="11">
        <v>1100</v>
      </c>
      <c r="E62" s="11">
        <v>113</v>
      </c>
      <c r="F62" s="106"/>
      <c r="G62" s="52" t="s">
        <v>42</v>
      </c>
      <c r="H62" s="121"/>
      <c r="I62" s="11"/>
      <c r="J62" s="12"/>
      <c r="K62" s="12"/>
      <c r="L62" s="12"/>
      <c r="M62" s="12"/>
      <c r="N62" s="12"/>
      <c r="O62" s="12"/>
      <c r="P62" s="12">
        <f t="shared" si="13"/>
        <v>0</v>
      </c>
      <c r="Q62" s="49"/>
      <c r="R62" s="41"/>
      <c r="S62" s="41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6"/>
      <c r="J63" s="26">
        <f>SUM(J57:J62)</f>
        <v>22951.000000000004</v>
      </c>
      <c r="K63" s="26">
        <f t="shared" ref="K63:P63" si="14">SUM(K57:K62)</f>
        <v>20.8</v>
      </c>
      <c r="L63" s="26">
        <f t="shared" si="14"/>
        <v>22971.800000000003</v>
      </c>
      <c r="M63" s="26">
        <f t="shared" si="14"/>
        <v>0</v>
      </c>
      <c r="N63" s="26">
        <f t="shared" si="14"/>
        <v>1971.7999999999997</v>
      </c>
      <c r="O63" s="26">
        <f t="shared" si="14"/>
        <v>1971.7999999999997</v>
      </c>
      <c r="P63" s="26">
        <f t="shared" si="14"/>
        <v>21000</v>
      </c>
      <c r="Q63" s="55"/>
      <c r="R63" s="41"/>
      <c r="S63" s="41"/>
      <c r="T63" s="1"/>
      <c r="U63" s="1"/>
      <c r="V63" s="1"/>
      <c r="W63" s="1"/>
    </row>
    <row r="64" spans="3:23" ht="35.1" customHeight="1" x14ac:dyDescent="0.25">
      <c r="C64" s="9">
        <v>1000</v>
      </c>
      <c r="D64" s="9">
        <v>1100</v>
      </c>
      <c r="E64" s="9">
        <v>113</v>
      </c>
      <c r="F64" s="138"/>
      <c r="G64" s="10"/>
      <c r="H64" s="126"/>
      <c r="I64" s="11"/>
      <c r="J64" s="12"/>
      <c r="K64" s="12"/>
      <c r="L64" s="12">
        <v>0</v>
      </c>
      <c r="M64" s="12"/>
      <c r="N64" s="12"/>
      <c r="O64" s="12">
        <v>0</v>
      </c>
      <c r="P64" s="12">
        <v>0</v>
      </c>
      <c r="Q64" s="10"/>
      <c r="R64" s="14"/>
      <c r="S64" s="15"/>
      <c r="T64" s="15"/>
      <c r="U64" s="15"/>
      <c r="V64" s="15"/>
      <c r="W64" s="15"/>
    </row>
    <row r="65" spans="3:23" s="109" customFormat="1" ht="35.1" customHeight="1" x14ac:dyDescent="0.25">
      <c r="C65" s="29">
        <v>1000</v>
      </c>
      <c r="D65" s="29">
        <v>1100</v>
      </c>
      <c r="E65" s="29">
        <v>113</v>
      </c>
      <c r="F65" s="106" t="s">
        <v>130</v>
      </c>
      <c r="G65" s="18" t="s">
        <v>45</v>
      </c>
      <c r="H65" s="138"/>
      <c r="I65" s="11">
        <v>15</v>
      </c>
      <c r="J65" s="114">
        <v>5562.4</v>
      </c>
      <c r="K65" s="114"/>
      <c r="L65" s="114">
        <f>J65-K65</f>
        <v>5562.4</v>
      </c>
      <c r="M65" s="114"/>
      <c r="N65" s="114">
        <v>562.4</v>
      </c>
      <c r="O65" s="114">
        <f>N65</f>
        <v>562.4</v>
      </c>
      <c r="P65" s="115">
        <f>L65-O65</f>
        <v>5000</v>
      </c>
      <c r="Q65" s="18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/>
      <c r="G66" s="18"/>
      <c r="H66" s="127"/>
      <c r="J66" s="13"/>
      <c r="K66" s="13"/>
      <c r="L66" s="13"/>
      <c r="M66" s="13"/>
      <c r="N66" s="13"/>
      <c r="O66" s="13"/>
      <c r="P66" s="115">
        <f t="shared" ref="P66:P68" si="15">L66-O66</f>
        <v>0</v>
      </c>
      <c r="Q66" s="22"/>
      <c r="R66" s="20"/>
      <c r="S66" s="41"/>
      <c r="T66" s="41"/>
      <c r="U66" s="41"/>
      <c r="V66" s="41"/>
      <c r="W66" s="41"/>
    </row>
    <row r="67" spans="3:23" ht="35.1" customHeight="1" x14ac:dyDescent="0.25">
      <c r="C67" s="9">
        <v>1000</v>
      </c>
      <c r="D67" s="9">
        <v>1100</v>
      </c>
      <c r="E67" s="9">
        <v>113</v>
      </c>
      <c r="F67" s="138" t="s">
        <v>218</v>
      </c>
      <c r="G67" s="10" t="s">
        <v>220</v>
      </c>
      <c r="H67" s="126"/>
      <c r="I67" s="11">
        <v>15</v>
      </c>
      <c r="J67" s="12">
        <v>3219.57</v>
      </c>
      <c r="K67" s="12"/>
      <c r="L67" s="12">
        <v>3219.57</v>
      </c>
      <c r="M67" s="12"/>
      <c r="N67" s="12">
        <v>103.78</v>
      </c>
      <c r="O67" s="12">
        <v>103.78</v>
      </c>
      <c r="P67" s="115">
        <f>L67-O67</f>
        <v>3115.79</v>
      </c>
      <c r="Q67" s="19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06" t="s">
        <v>131</v>
      </c>
      <c r="G68" s="10" t="s">
        <v>23</v>
      </c>
      <c r="H68" s="202"/>
      <c r="I68" s="11">
        <v>15</v>
      </c>
      <c r="J68" s="12">
        <v>2379.1999999999998</v>
      </c>
      <c r="K68" s="12">
        <v>20.8</v>
      </c>
      <c r="L68" s="12">
        <f>J68+K68</f>
        <v>2400</v>
      </c>
      <c r="M68" s="12"/>
      <c r="N68" s="12">
        <v>0</v>
      </c>
      <c r="O68" s="13">
        <v>0</v>
      </c>
      <c r="P68" s="12">
        <f t="shared" si="15"/>
        <v>2400</v>
      </c>
      <c r="Q68" s="19"/>
      <c r="R68" s="20"/>
      <c r="S68" s="20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38" t="s">
        <v>46</v>
      </c>
      <c r="G69" s="10" t="s">
        <v>47</v>
      </c>
      <c r="H69" s="126"/>
      <c r="I69" s="11">
        <v>15</v>
      </c>
      <c r="J69" s="12">
        <v>1975</v>
      </c>
      <c r="K69" s="12">
        <v>75</v>
      </c>
      <c r="L69" s="12">
        <f>J69+K69</f>
        <v>2050</v>
      </c>
      <c r="M69" s="12"/>
      <c r="N69" s="12"/>
      <c r="O69" s="12"/>
      <c r="P69" s="12">
        <f>L69</f>
        <v>2050</v>
      </c>
      <c r="Q69" s="19"/>
      <c r="R69" s="14"/>
      <c r="S69" s="15"/>
      <c r="T69" s="15"/>
      <c r="U69" s="15"/>
      <c r="V69" s="15"/>
      <c r="W69" s="15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56"/>
      <c r="J70" s="27">
        <f>SUM(J64:J69)</f>
        <v>13136.169999999998</v>
      </c>
      <c r="K70" s="27">
        <f t="shared" ref="K70:N70" si="16">SUM(K64:K69)</f>
        <v>95.8</v>
      </c>
      <c r="L70" s="27">
        <f t="shared" si="16"/>
        <v>13231.97</v>
      </c>
      <c r="M70" s="27">
        <f t="shared" si="16"/>
        <v>0</v>
      </c>
      <c r="N70" s="27">
        <f t="shared" si="16"/>
        <v>666.18</v>
      </c>
      <c r="O70" s="27">
        <f>SUM(O64:O69)</f>
        <v>666.18</v>
      </c>
      <c r="P70" s="27">
        <f>SUM(P64:P69)</f>
        <v>12565.79</v>
      </c>
      <c r="Q70" s="57"/>
      <c r="R70" s="20"/>
      <c r="S70" s="41"/>
      <c r="T70" s="41"/>
      <c r="U70" s="41"/>
      <c r="V70" s="41"/>
      <c r="W70" s="41"/>
    </row>
    <row r="71" spans="3:23" ht="35.1" customHeight="1" x14ac:dyDescent="0.25">
      <c r="C71" s="9">
        <v>1000</v>
      </c>
      <c r="D71" s="9">
        <v>1100</v>
      </c>
      <c r="E71" s="9">
        <v>113</v>
      </c>
      <c r="F71" s="106" t="s">
        <v>132</v>
      </c>
      <c r="G71" s="50" t="s">
        <v>49</v>
      </c>
      <c r="H71" s="138"/>
      <c r="I71" s="11">
        <v>15</v>
      </c>
      <c r="J71" s="12">
        <v>9541</v>
      </c>
      <c r="K71" s="12">
        <v>0</v>
      </c>
      <c r="L71" s="12">
        <v>9541</v>
      </c>
      <c r="M71" s="12"/>
      <c r="N71" s="12">
        <v>1400</v>
      </c>
      <c r="O71" s="12">
        <v>1400</v>
      </c>
      <c r="P71" s="12">
        <f>L71-O71</f>
        <v>8141</v>
      </c>
      <c r="Q71" s="19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38"/>
      <c r="G72" s="136" t="s">
        <v>162</v>
      </c>
      <c r="H72" s="126"/>
      <c r="I72" s="11"/>
      <c r="J72" s="12"/>
      <c r="K72" s="12"/>
      <c r="L72" s="12"/>
      <c r="M72" s="12"/>
      <c r="N72" s="12"/>
      <c r="O72" s="12"/>
      <c r="P72" s="12"/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06"/>
      <c r="G73" s="10"/>
      <c r="H73" s="119"/>
      <c r="I73" s="11"/>
      <c r="J73" s="12"/>
      <c r="K73" s="12">
        <v>0</v>
      </c>
      <c r="L73" s="12">
        <f>J73-K73</f>
        <v>0</v>
      </c>
      <c r="M73" s="12"/>
      <c r="N73" s="12"/>
      <c r="O73" s="12"/>
      <c r="P73" s="12">
        <f>L73-O73</f>
        <v>0</v>
      </c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38" t="s">
        <v>193</v>
      </c>
      <c r="G74" s="10" t="s">
        <v>50</v>
      </c>
      <c r="H74" s="126"/>
      <c r="I74" s="11">
        <v>15</v>
      </c>
      <c r="J74" s="13">
        <v>4953.2</v>
      </c>
      <c r="K74" s="13"/>
      <c r="L74" s="12">
        <f t="shared" ref="L74" si="17">J74+K74</f>
        <v>4953.2</v>
      </c>
      <c r="M74" s="13"/>
      <c r="N74" s="13">
        <v>453.2</v>
      </c>
      <c r="O74" s="30">
        <f>N74</f>
        <v>453.2</v>
      </c>
      <c r="P74" s="12">
        <f>L74-O74</f>
        <v>4500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185</v>
      </c>
      <c r="G75" s="10" t="s">
        <v>181</v>
      </c>
      <c r="H75" s="126"/>
      <c r="I75" s="11">
        <v>15</v>
      </c>
      <c r="J75" s="12">
        <v>4298.5</v>
      </c>
      <c r="K75" s="12">
        <v>0</v>
      </c>
      <c r="L75" s="12">
        <f>J75-K75</f>
        <v>4298.5</v>
      </c>
      <c r="M75" s="12"/>
      <c r="N75" s="163">
        <v>348.5</v>
      </c>
      <c r="O75" s="12">
        <v>348.5</v>
      </c>
      <c r="P75" s="163">
        <f>L75-O75</f>
        <v>3950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06" t="s">
        <v>133</v>
      </c>
      <c r="G76" s="50" t="s">
        <v>51</v>
      </c>
      <c r="H76" s="138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2">
        <v>348.5</v>
      </c>
      <c r="O76" s="12">
        <v>348.5</v>
      </c>
      <c r="P76" s="12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56"/>
      <c r="J77" s="27">
        <f>SUM(J71:J76)</f>
        <v>23091.200000000001</v>
      </c>
      <c r="K77" s="27">
        <f t="shared" ref="K77:P77" si="18">SUM(K71:K76)</f>
        <v>0</v>
      </c>
      <c r="L77" s="27">
        <f t="shared" si="18"/>
        <v>23091.200000000001</v>
      </c>
      <c r="M77" s="27">
        <f t="shared" si="18"/>
        <v>0</v>
      </c>
      <c r="N77" s="27">
        <f t="shared" si="18"/>
        <v>2550.1999999999998</v>
      </c>
      <c r="O77" s="27">
        <f t="shared" si="18"/>
        <v>2550.1999999999998</v>
      </c>
      <c r="P77" s="27">
        <f t="shared" si="18"/>
        <v>20541</v>
      </c>
      <c r="Q77" s="28"/>
      <c r="R77" s="20"/>
      <c r="S77" s="41"/>
      <c r="T77" s="41"/>
      <c r="U77" s="41"/>
      <c r="V77" s="41"/>
      <c r="W77" s="41"/>
    </row>
    <row r="78" spans="3:23" ht="27" customHeight="1" x14ac:dyDescent="0.25">
      <c r="C78" s="43"/>
      <c r="D78" s="43"/>
      <c r="E78" s="43"/>
      <c r="F78" s="44"/>
      <c r="G78" s="15"/>
      <c r="H78" s="100"/>
      <c r="I78" s="45"/>
      <c r="J78" s="45"/>
      <c r="K78" s="45"/>
      <c r="L78" s="45"/>
      <c r="M78" s="45"/>
      <c r="N78" s="45"/>
      <c r="O78" s="45"/>
      <c r="P78" s="45"/>
      <c r="Q78" s="14"/>
      <c r="R78" s="41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391"/>
      <c r="G80" s="391"/>
      <c r="H80" s="391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 t="s">
        <v>0</v>
      </c>
      <c r="G81" s="391"/>
      <c r="H81" s="391"/>
      <c r="I81" s="45"/>
      <c r="J81" s="45"/>
      <c r="K81" s="45"/>
      <c r="L81" s="45"/>
      <c r="M81" s="45"/>
      <c r="N81" s="45"/>
      <c r="O81" s="45"/>
      <c r="P81" s="45"/>
      <c r="Q81" s="14"/>
      <c r="R81" s="41"/>
      <c r="S81" s="41"/>
      <c r="T81" s="41"/>
      <c r="U81" s="41"/>
      <c r="V81" s="41"/>
      <c r="W81" s="41"/>
    </row>
    <row r="82" spans="2:23" ht="18" x14ac:dyDescent="0.25">
      <c r="C82" s="3"/>
      <c r="D82" s="41"/>
      <c r="E82" s="41"/>
      <c r="F82" s="391" t="s">
        <v>1</v>
      </c>
      <c r="G82" s="391"/>
      <c r="H82" s="391"/>
      <c r="I82" s="391" t="s">
        <v>245</v>
      </c>
      <c r="J82" s="391"/>
      <c r="K82" s="391"/>
      <c r="L82" s="391"/>
      <c r="M82" s="391"/>
      <c r="N82" s="391"/>
      <c r="O82" s="391"/>
      <c r="P82" s="391"/>
      <c r="Q82" s="41"/>
      <c r="R82" s="41"/>
      <c r="S82" s="20"/>
    </row>
    <row r="83" spans="2:23" ht="18" x14ac:dyDescent="0.25">
      <c r="C83" s="4"/>
      <c r="D83" s="41"/>
      <c r="E83" s="41"/>
      <c r="F83" s="413"/>
      <c r="G83" s="413"/>
      <c r="H83" s="413"/>
      <c r="I83" s="46"/>
      <c r="J83" s="46"/>
      <c r="K83" s="46"/>
      <c r="L83" s="46"/>
      <c r="M83" s="46"/>
      <c r="N83" s="46"/>
      <c r="O83" s="46"/>
      <c r="P83" s="46"/>
      <c r="Q83" s="41"/>
      <c r="R83" s="41"/>
      <c r="S83" s="20"/>
    </row>
    <row r="84" spans="2:23" x14ac:dyDescent="0.25">
      <c r="C84" s="402" t="s">
        <v>9</v>
      </c>
      <c r="D84" s="402" t="s">
        <v>10</v>
      </c>
      <c r="E84" s="402" t="s">
        <v>11</v>
      </c>
      <c r="F84" s="404" t="s">
        <v>2</v>
      </c>
      <c r="G84" s="404" t="s">
        <v>38</v>
      </c>
      <c r="H84" s="404" t="s">
        <v>4</v>
      </c>
      <c r="I84" s="409" t="s">
        <v>12</v>
      </c>
      <c r="J84" s="47" t="s">
        <v>56</v>
      </c>
      <c r="K84" s="48"/>
      <c r="L84" s="48"/>
      <c r="M84" s="423" t="s">
        <v>6</v>
      </c>
      <c r="N84" s="424"/>
      <c r="O84" s="425"/>
      <c r="P84" s="396" t="s">
        <v>7</v>
      </c>
      <c r="Q84" s="396" t="s">
        <v>8</v>
      </c>
      <c r="R84" s="41"/>
      <c r="S84" s="20"/>
    </row>
    <row r="85" spans="2:23" x14ac:dyDescent="0.25">
      <c r="C85" s="421"/>
      <c r="D85" s="421"/>
      <c r="E85" s="421"/>
      <c r="F85" s="405"/>
      <c r="G85" s="405"/>
      <c r="H85" s="405"/>
      <c r="I85" s="422"/>
      <c r="J85" s="409" t="s">
        <v>13</v>
      </c>
      <c r="K85" s="409" t="s">
        <v>14</v>
      </c>
      <c r="L85" s="428" t="s">
        <v>15</v>
      </c>
      <c r="M85" s="409" t="s">
        <v>16</v>
      </c>
      <c r="N85" s="402" t="s">
        <v>17</v>
      </c>
      <c r="O85" s="402" t="s">
        <v>18</v>
      </c>
      <c r="P85" s="397"/>
      <c r="Q85" s="397"/>
      <c r="R85" s="41"/>
      <c r="S85" s="20"/>
    </row>
    <row r="86" spans="2:23" ht="22.5" customHeight="1" x14ac:dyDescent="0.25">
      <c r="C86" s="403"/>
      <c r="D86" s="403"/>
      <c r="E86" s="403"/>
      <c r="F86" s="406"/>
      <c r="G86" s="406"/>
      <c r="H86" s="406"/>
      <c r="I86" s="410"/>
      <c r="J86" s="410"/>
      <c r="K86" s="410"/>
      <c r="L86" s="429"/>
      <c r="M86" s="410"/>
      <c r="N86" s="403"/>
      <c r="O86" s="403"/>
      <c r="P86" s="398"/>
      <c r="Q86" s="398"/>
      <c r="R86" s="41"/>
      <c r="S86" s="20"/>
    </row>
    <row r="87" spans="2:23" ht="35.1" customHeight="1" x14ac:dyDescent="0.25">
      <c r="C87" s="9">
        <v>1000</v>
      </c>
      <c r="D87" s="9">
        <v>1100</v>
      </c>
      <c r="E87" s="9">
        <v>113</v>
      </c>
      <c r="F87" s="138" t="s">
        <v>63</v>
      </c>
      <c r="G87" s="10" t="s">
        <v>64</v>
      </c>
      <c r="H87" s="126"/>
      <c r="I87" s="11">
        <v>15</v>
      </c>
      <c r="J87" s="12">
        <v>2730.31</v>
      </c>
      <c r="K87" s="12">
        <v>0</v>
      </c>
      <c r="L87" s="12">
        <f>J87+K87</f>
        <v>2730.31</v>
      </c>
      <c r="M87" s="12"/>
      <c r="N87" s="12">
        <v>30.31</v>
      </c>
      <c r="O87" s="12">
        <v>30.31</v>
      </c>
      <c r="P87" s="12">
        <f>L87-O87</f>
        <v>2700</v>
      </c>
      <c r="Q87" s="10"/>
      <c r="R87" s="41"/>
      <c r="S87" s="20"/>
    </row>
    <row r="88" spans="2:23" ht="35.1" customHeight="1" x14ac:dyDescent="0.25">
      <c r="C88" s="62"/>
      <c r="D88" s="62"/>
      <c r="E88" s="62"/>
      <c r="F88" s="24" t="s">
        <v>65</v>
      </c>
      <c r="G88" s="25"/>
      <c r="H88" s="61"/>
      <c r="I88" s="58"/>
      <c r="J88" s="27">
        <f>J87</f>
        <v>2730.31</v>
      </c>
      <c r="K88" s="27">
        <f t="shared" ref="K88:P88" si="19">K87</f>
        <v>0</v>
      </c>
      <c r="L88" s="27">
        <f t="shared" si="19"/>
        <v>2730.31</v>
      </c>
      <c r="M88" s="27">
        <f t="shared" si="19"/>
        <v>0</v>
      </c>
      <c r="N88" s="27">
        <f t="shared" si="19"/>
        <v>30.31</v>
      </c>
      <c r="O88" s="27">
        <f t="shared" si="19"/>
        <v>30.31</v>
      </c>
      <c r="P88" s="27">
        <f t="shared" si="19"/>
        <v>2700</v>
      </c>
      <c r="Q88" s="33"/>
      <c r="R88" s="41"/>
      <c r="S88" s="20"/>
    </row>
    <row r="89" spans="2:23" ht="35.1" customHeight="1" x14ac:dyDescent="0.25">
      <c r="C89" s="9">
        <v>1000</v>
      </c>
      <c r="D89" s="9">
        <v>1100</v>
      </c>
      <c r="E89" s="9">
        <v>113</v>
      </c>
      <c r="F89" s="137"/>
      <c r="G89" s="10" t="s">
        <v>66</v>
      </c>
      <c r="H89" s="202"/>
      <c r="I89" s="11">
        <v>0</v>
      </c>
      <c r="J89" s="12">
        <v>0</v>
      </c>
      <c r="K89" s="12">
        <v>0</v>
      </c>
      <c r="L89" s="12">
        <v>0</v>
      </c>
      <c r="M89" s="12"/>
      <c r="N89" s="12"/>
      <c r="O89" s="12"/>
      <c r="P89" s="12">
        <v>0</v>
      </c>
      <c r="Q89" s="19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8" t="s">
        <v>204</v>
      </c>
      <c r="G90" s="10" t="s">
        <v>67</v>
      </c>
      <c r="H90" s="126"/>
      <c r="I90" s="11">
        <v>15</v>
      </c>
      <c r="J90" s="114">
        <v>5562.4</v>
      </c>
      <c r="K90" s="114"/>
      <c r="L90" s="114">
        <f>J90-K90</f>
        <v>5562.4</v>
      </c>
      <c r="M90" s="114"/>
      <c r="N90" s="114">
        <v>562.4</v>
      </c>
      <c r="O90" s="114">
        <f>N90</f>
        <v>562.4</v>
      </c>
      <c r="P90" s="115">
        <f>L90-O90</f>
        <v>5000</v>
      </c>
      <c r="Q90" s="19"/>
      <c r="R90" s="41"/>
      <c r="S90" s="20"/>
    </row>
    <row r="91" spans="2:23" ht="35.1" customHeight="1" x14ac:dyDescent="0.25">
      <c r="B91" s="109"/>
      <c r="C91" s="9">
        <v>1000</v>
      </c>
      <c r="D91" s="9">
        <v>1100</v>
      </c>
      <c r="E91" s="9">
        <v>113</v>
      </c>
      <c r="F91" s="138" t="s">
        <v>167</v>
      </c>
      <c r="G91" s="10" t="s">
        <v>47</v>
      </c>
      <c r="H91" s="126"/>
      <c r="I91" s="11">
        <v>15</v>
      </c>
      <c r="J91" s="12">
        <v>2392.4299999999998</v>
      </c>
      <c r="K91" s="12">
        <f>19.95+0.62</f>
        <v>20.57</v>
      </c>
      <c r="L91" s="12">
        <f>J91+K91</f>
        <v>2413</v>
      </c>
      <c r="M91" s="12"/>
      <c r="N91" s="12"/>
      <c r="O91" s="12"/>
      <c r="P91" s="12">
        <f>L91-O91</f>
        <v>2413</v>
      </c>
      <c r="Q91" s="19"/>
      <c r="R91" s="41"/>
      <c r="S91" s="20"/>
    </row>
    <row r="92" spans="2:23" ht="35.1" customHeight="1" x14ac:dyDescent="0.25">
      <c r="C92" s="23"/>
      <c r="D92" s="23"/>
      <c r="E92" s="23"/>
      <c r="F92" s="25" t="s">
        <v>68</v>
      </c>
      <c r="G92" s="33"/>
      <c r="H92" s="120"/>
      <c r="I92" s="63"/>
      <c r="J92" s="27">
        <f>SUM(J89:J91)</f>
        <v>7954.83</v>
      </c>
      <c r="K92" s="27">
        <f t="shared" ref="K92:O92" si="20">SUM(K89:K91)</f>
        <v>20.57</v>
      </c>
      <c r="L92" s="27">
        <f t="shared" si="20"/>
        <v>7975.4</v>
      </c>
      <c r="M92" s="27">
        <f t="shared" si="20"/>
        <v>0</v>
      </c>
      <c r="N92" s="27">
        <f t="shared" si="20"/>
        <v>562.4</v>
      </c>
      <c r="O92" s="27">
        <f t="shared" si="20"/>
        <v>562.4</v>
      </c>
      <c r="P92" s="27">
        <f>SUM(P89:P91)</f>
        <v>7413</v>
      </c>
      <c r="Q92" s="35"/>
      <c r="R92" s="41"/>
      <c r="S92" s="20"/>
    </row>
    <row r="93" spans="2:23" ht="35.1" customHeight="1" x14ac:dyDescent="0.25">
      <c r="C93" s="9">
        <v>1000</v>
      </c>
      <c r="D93" s="9">
        <v>1100</v>
      </c>
      <c r="E93" s="9">
        <v>113</v>
      </c>
      <c r="F93" s="137"/>
      <c r="G93" s="10" t="s">
        <v>69</v>
      </c>
      <c r="H93" s="139"/>
      <c r="I93" s="11"/>
      <c r="J93" s="12">
        <v>0</v>
      </c>
      <c r="K93" s="12"/>
      <c r="L93" s="12">
        <v>0</v>
      </c>
      <c r="M93" s="12"/>
      <c r="N93" s="12">
        <v>0</v>
      </c>
      <c r="O93" s="12">
        <f>N93</f>
        <v>0</v>
      </c>
      <c r="P93" s="12">
        <f>L93-O93</f>
        <v>0</v>
      </c>
      <c r="Q93" s="22"/>
      <c r="R93" s="41"/>
      <c r="S93" s="20"/>
    </row>
    <row r="94" spans="2:23" s="109" customFormat="1" ht="35.1" customHeight="1" x14ac:dyDescent="0.25">
      <c r="C94" s="29">
        <v>1000</v>
      </c>
      <c r="D94" s="29">
        <v>1100</v>
      </c>
      <c r="E94" s="29">
        <v>113</v>
      </c>
      <c r="F94" s="137" t="s">
        <v>172</v>
      </c>
      <c r="G94" s="18" t="s">
        <v>42</v>
      </c>
      <c r="H94" s="216"/>
      <c r="I94" s="11">
        <v>15</v>
      </c>
      <c r="J94" s="21">
        <v>3791.07</v>
      </c>
      <c r="K94" s="21">
        <v>0</v>
      </c>
      <c r="L94" s="21">
        <v>3791.07</v>
      </c>
      <c r="M94" s="21"/>
      <c r="N94" s="21">
        <v>291.07</v>
      </c>
      <c r="O94" s="21">
        <v>291.07</v>
      </c>
      <c r="P94" s="13">
        <f>L94-O94</f>
        <v>3500</v>
      </c>
      <c r="Q94" s="22"/>
      <c r="R94" s="41"/>
      <c r="S94" s="20"/>
    </row>
    <row r="95" spans="2:23" ht="35.1" customHeight="1" x14ac:dyDescent="0.25">
      <c r="C95" s="9">
        <v>1000</v>
      </c>
      <c r="D95" s="9">
        <v>1100</v>
      </c>
      <c r="E95" s="9">
        <v>113</v>
      </c>
      <c r="F95" s="106" t="s">
        <v>140</v>
      </c>
      <c r="G95" s="10" t="s">
        <v>69</v>
      </c>
      <c r="H95" s="217"/>
      <c r="I95" s="11">
        <v>15</v>
      </c>
      <c r="J95" s="12">
        <v>3426.28</v>
      </c>
      <c r="K95" s="12"/>
      <c r="L95" s="12">
        <f>J95+K95</f>
        <v>3426.28</v>
      </c>
      <c r="M95" s="12"/>
      <c r="N95" s="12">
        <v>126.28</v>
      </c>
      <c r="O95" s="12">
        <f t="shared" ref="O95:O97" si="21">N95</f>
        <v>126.28</v>
      </c>
      <c r="P95" s="12">
        <f t="shared" ref="P95:P97" si="22">L95-O95</f>
        <v>3300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38" t="s">
        <v>214</v>
      </c>
      <c r="G96" s="10" t="s">
        <v>69</v>
      </c>
      <c r="H96" s="121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si="21"/>
        <v>126.28</v>
      </c>
      <c r="P96" s="12">
        <f t="shared" si="22"/>
        <v>3300</v>
      </c>
      <c r="Q96" s="22"/>
      <c r="R96" s="41"/>
      <c r="S96" s="20"/>
    </row>
    <row r="97" spans="1:19" s="109" customFormat="1" ht="35.1" customHeight="1" x14ac:dyDescent="0.25">
      <c r="C97" s="29">
        <v>1000</v>
      </c>
      <c r="D97" s="29">
        <v>1100</v>
      </c>
      <c r="E97" s="29">
        <v>113</v>
      </c>
      <c r="F97" s="137" t="s">
        <v>231</v>
      </c>
      <c r="G97" s="10" t="s">
        <v>69</v>
      </c>
      <c r="H97" s="140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ht="35.1" customHeight="1" x14ac:dyDescent="0.25">
      <c r="C98" s="9">
        <v>1000</v>
      </c>
      <c r="D98" s="9">
        <v>1100</v>
      </c>
      <c r="E98" s="9">
        <v>113</v>
      </c>
      <c r="F98" s="138"/>
      <c r="G98" s="10"/>
      <c r="H98" s="126"/>
      <c r="I98" s="11"/>
      <c r="J98" s="12"/>
      <c r="K98" s="12"/>
      <c r="L98" s="12"/>
      <c r="M98" s="12"/>
      <c r="N98" s="12"/>
      <c r="O98" s="12"/>
      <c r="P98" s="12"/>
      <c r="Q98" s="270"/>
      <c r="R98" s="41"/>
      <c r="S98" s="41"/>
    </row>
    <row r="99" spans="1:19" ht="35.1" customHeight="1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71"/>
      <c r="J99" s="72">
        <f>SUM(J93:J98)</f>
        <v>14069.910000000002</v>
      </c>
      <c r="K99" s="72">
        <f t="shared" ref="K99:M99" si="23">SUM(K93:K98)</f>
        <v>0</v>
      </c>
      <c r="L99" s="72">
        <f>SUM(L93:L98)</f>
        <v>14069.910000000002</v>
      </c>
      <c r="M99" s="72">
        <f t="shared" si="23"/>
        <v>0</v>
      </c>
      <c r="N99" s="72">
        <f>SUM(N93:N98)</f>
        <v>669.91</v>
      </c>
      <c r="O99" s="72">
        <f>SUM(O93:O98)</f>
        <v>669.91</v>
      </c>
      <c r="P99" s="72">
        <f>SUM(P93:P98)</f>
        <v>13400</v>
      </c>
      <c r="Q99" s="24"/>
      <c r="R99" s="41"/>
      <c r="S99" s="41"/>
    </row>
    <row r="100" spans="1:19" x14ac:dyDescent="0.25">
      <c r="C100" s="43"/>
      <c r="D100" s="43"/>
      <c r="E100" s="43"/>
      <c r="F100" s="43"/>
      <c r="G100" s="141"/>
      <c r="H100" s="274"/>
      <c r="I100" s="142"/>
      <c r="J100" s="143"/>
      <c r="K100" s="143"/>
      <c r="L100" s="143"/>
      <c r="M100" s="143"/>
      <c r="N100" s="143"/>
      <c r="O100" s="143"/>
      <c r="P100" s="143"/>
      <c r="Q100" s="44"/>
      <c r="R100" s="41"/>
      <c r="S100" s="41"/>
    </row>
    <row r="101" spans="1:19" ht="18" x14ac:dyDescent="0.25">
      <c r="C101" s="43"/>
      <c r="D101" s="43"/>
      <c r="E101" s="43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14"/>
      <c r="R101" s="41"/>
      <c r="S101" s="20"/>
    </row>
    <row r="102" spans="1:19" ht="18" x14ac:dyDescent="0.25">
      <c r="C102" s="43"/>
      <c r="D102" s="43"/>
      <c r="E102" s="43"/>
      <c r="F102" s="391" t="s">
        <v>0</v>
      </c>
      <c r="G102" s="391"/>
      <c r="H102" s="391"/>
      <c r="I102" s="45"/>
      <c r="J102" s="45"/>
      <c r="K102" s="45"/>
      <c r="L102" s="45"/>
      <c r="M102" s="45"/>
      <c r="N102" s="45"/>
      <c r="O102" s="45"/>
      <c r="P102" s="45"/>
      <c r="Q102" s="14"/>
      <c r="R102" s="41"/>
      <c r="S102" s="20"/>
    </row>
    <row r="103" spans="1:19" ht="18" x14ac:dyDescent="0.25">
      <c r="C103" s="3"/>
      <c r="D103" s="41"/>
      <c r="E103" s="41"/>
      <c r="F103" s="391" t="s">
        <v>1</v>
      </c>
      <c r="G103" s="391"/>
      <c r="H103" s="391"/>
      <c r="I103" s="391" t="s">
        <v>245</v>
      </c>
      <c r="J103" s="391"/>
      <c r="K103" s="391"/>
      <c r="L103" s="391"/>
      <c r="M103" s="391"/>
      <c r="N103" s="391"/>
      <c r="O103" s="391"/>
      <c r="P103" s="391"/>
      <c r="Q103" s="41"/>
      <c r="R103" s="41"/>
      <c r="S103" s="20"/>
    </row>
    <row r="104" spans="1:19" ht="18" x14ac:dyDescent="0.25">
      <c r="C104" s="4"/>
      <c r="D104" s="41"/>
      <c r="E104" s="41"/>
      <c r="F104" s="413"/>
      <c r="G104" s="413"/>
      <c r="H104" s="413"/>
      <c r="I104" s="46"/>
      <c r="J104" s="46"/>
      <c r="K104" s="46"/>
      <c r="L104" s="46"/>
      <c r="M104" s="46"/>
      <c r="N104" s="46"/>
      <c r="O104" s="46"/>
      <c r="P104" s="46"/>
      <c r="Q104" s="41"/>
      <c r="R104" s="41"/>
      <c r="S104" s="20"/>
    </row>
    <row r="105" spans="1:19" x14ac:dyDescent="0.25">
      <c r="C105" s="402" t="s">
        <v>9</v>
      </c>
      <c r="D105" s="402" t="s">
        <v>10</v>
      </c>
      <c r="E105" s="402" t="s">
        <v>11</v>
      </c>
      <c r="F105" s="404" t="s">
        <v>2</v>
      </c>
      <c r="G105" s="404" t="s">
        <v>38</v>
      </c>
      <c r="H105" s="404" t="s">
        <v>4</v>
      </c>
      <c r="I105" s="409" t="s">
        <v>12</v>
      </c>
      <c r="J105" s="47" t="s">
        <v>56</v>
      </c>
      <c r="K105" s="48"/>
      <c r="L105" s="48"/>
      <c r="M105" s="423" t="s">
        <v>6</v>
      </c>
      <c r="N105" s="424"/>
      <c r="O105" s="425"/>
      <c r="P105" s="396" t="s">
        <v>7</v>
      </c>
      <c r="Q105" s="396" t="s">
        <v>8</v>
      </c>
      <c r="R105" s="41"/>
      <c r="S105" s="20"/>
    </row>
    <row r="106" spans="1:19" x14ac:dyDescent="0.25">
      <c r="C106" s="421"/>
      <c r="D106" s="421"/>
      <c r="E106" s="421"/>
      <c r="F106" s="405"/>
      <c r="G106" s="405"/>
      <c r="H106" s="405"/>
      <c r="I106" s="422"/>
      <c r="J106" s="409" t="s">
        <v>13</v>
      </c>
      <c r="K106" s="409" t="s">
        <v>14</v>
      </c>
      <c r="L106" s="428" t="s">
        <v>15</v>
      </c>
      <c r="M106" s="409" t="s">
        <v>16</v>
      </c>
      <c r="N106" s="402" t="s">
        <v>17</v>
      </c>
      <c r="O106" s="402" t="s">
        <v>18</v>
      </c>
      <c r="P106" s="397"/>
      <c r="Q106" s="397"/>
      <c r="R106" s="41"/>
      <c r="S106" s="20"/>
    </row>
    <row r="107" spans="1:19" x14ac:dyDescent="0.25">
      <c r="C107" s="403"/>
      <c r="D107" s="403"/>
      <c r="E107" s="403"/>
      <c r="F107" s="406"/>
      <c r="G107" s="406"/>
      <c r="H107" s="406"/>
      <c r="I107" s="410"/>
      <c r="J107" s="410"/>
      <c r="K107" s="410"/>
      <c r="L107" s="429"/>
      <c r="M107" s="410"/>
      <c r="N107" s="403"/>
      <c r="O107" s="403"/>
      <c r="P107" s="398"/>
      <c r="Q107" s="398"/>
      <c r="R107" s="41"/>
      <c r="S107" s="20"/>
    </row>
    <row r="108" spans="1:19" ht="35.1" customHeight="1" x14ac:dyDescent="0.25">
      <c r="C108" s="9">
        <v>1000</v>
      </c>
      <c r="D108" s="9">
        <v>1100</v>
      </c>
      <c r="E108" s="9">
        <v>113</v>
      </c>
      <c r="F108" s="137" t="s">
        <v>141</v>
      </c>
      <c r="G108" s="73" t="s">
        <v>71</v>
      </c>
      <c r="H108" s="119"/>
      <c r="I108" s="11">
        <v>15</v>
      </c>
      <c r="J108" s="21">
        <v>4596</v>
      </c>
      <c r="K108" s="21">
        <v>0</v>
      </c>
      <c r="L108" s="21">
        <f>J108-K108</f>
        <v>4596</v>
      </c>
      <c r="M108" s="21"/>
      <c r="N108" s="21">
        <v>396</v>
      </c>
      <c r="O108" s="21">
        <f>N108</f>
        <v>396</v>
      </c>
      <c r="P108" s="13">
        <f>L108-O108</f>
        <v>4200</v>
      </c>
      <c r="Q108" s="270"/>
      <c r="R108" s="41"/>
      <c r="S108" s="41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21" t="s">
        <v>232</v>
      </c>
      <c r="G109" s="39" t="s">
        <v>75</v>
      </c>
      <c r="H109" s="126"/>
      <c r="I109" s="11">
        <v>15</v>
      </c>
      <c r="J109" s="12">
        <v>3426.28</v>
      </c>
      <c r="K109" s="12"/>
      <c r="L109" s="12">
        <f t="shared" ref="L109" si="24">J109+K109</f>
        <v>3426.28</v>
      </c>
      <c r="M109" s="12"/>
      <c r="N109" s="12">
        <v>126.28</v>
      </c>
      <c r="O109" s="12">
        <v>126.28</v>
      </c>
      <c r="P109" s="13">
        <f>L109-O109</f>
        <v>3300</v>
      </c>
      <c r="Q109" s="270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7" t="s">
        <v>142</v>
      </c>
      <c r="G110" s="39" t="s">
        <v>73</v>
      </c>
      <c r="H110" s="138"/>
      <c r="I110" s="11"/>
      <c r="J110" s="12"/>
      <c r="K110" s="12"/>
      <c r="L110" s="12"/>
      <c r="M110" s="12"/>
      <c r="N110" s="12"/>
      <c r="O110" s="12"/>
      <c r="P110" s="12"/>
      <c r="Q110" s="270" t="s">
        <v>243</v>
      </c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06" t="s">
        <v>158</v>
      </c>
      <c r="G111" s="39" t="s">
        <v>73</v>
      </c>
      <c r="H111" s="138"/>
      <c r="I111" s="11">
        <v>15</v>
      </c>
      <c r="J111" s="12">
        <v>2310.4</v>
      </c>
      <c r="K111" s="12">
        <v>39.6</v>
      </c>
      <c r="L111" s="12">
        <f>J111+K111</f>
        <v>2350</v>
      </c>
      <c r="M111" s="12"/>
      <c r="N111" s="12"/>
      <c r="O111" s="12"/>
      <c r="P111" s="12">
        <f>L111-O111</f>
        <v>2350</v>
      </c>
      <c r="Q111" s="270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06" t="s">
        <v>143</v>
      </c>
      <c r="G112" s="10" t="s">
        <v>74</v>
      </c>
      <c r="H112" s="139"/>
      <c r="I112" s="11">
        <v>15</v>
      </c>
      <c r="J112" s="12">
        <v>3426.28</v>
      </c>
      <c r="K112" s="12"/>
      <c r="L112" s="12">
        <f>J112+K112</f>
        <v>3426.28</v>
      </c>
      <c r="M112" s="12"/>
      <c r="N112" s="12">
        <v>126.28</v>
      </c>
      <c r="O112" s="12">
        <f t="shared" ref="O112:O115" si="25">N112</f>
        <v>126.28</v>
      </c>
      <c r="P112" s="12">
        <f t="shared" ref="P112:P115" si="26">L112-O112</f>
        <v>3300</v>
      </c>
      <c r="Q112" s="270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21" t="s">
        <v>168</v>
      </c>
      <c r="G113" s="39" t="s">
        <v>247</v>
      </c>
      <c r="H113" s="126"/>
      <c r="I113" s="11">
        <v>15</v>
      </c>
      <c r="J113" s="12">
        <v>3427.28</v>
      </c>
      <c r="K113" s="12"/>
      <c r="L113" s="12">
        <f>J113+K113</f>
        <v>3427.28</v>
      </c>
      <c r="M113" s="12"/>
      <c r="N113" s="12">
        <v>127.28</v>
      </c>
      <c r="O113" s="12">
        <f>N113</f>
        <v>127.28</v>
      </c>
      <c r="P113" s="12">
        <f>L113-O113</f>
        <v>3300</v>
      </c>
      <c r="Q113" s="74"/>
      <c r="R113" s="41"/>
      <c r="S113" s="41"/>
    </row>
    <row r="114" spans="2:19" ht="35.1" customHeight="1" x14ac:dyDescent="0.25">
      <c r="C114" s="29">
        <v>1000</v>
      </c>
      <c r="D114" s="29">
        <v>1100</v>
      </c>
      <c r="E114" s="29">
        <v>113</v>
      </c>
      <c r="F114" s="106" t="s">
        <v>145</v>
      </c>
      <c r="G114" s="75" t="s">
        <v>74</v>
      </c>
      <c r="H114" s="139"/>
      <c r="I114" s="11">
        <v>15</v>
      </c>
      <c r="J114" s="12">
        <v>3426.28</v>
      </c>
      <c r="K114" s="13"/>
      <c r="L114" s="12">
        <f t="shared" ref="L114:L115" si="27">J114+K114</f>
        <v>3426.28</v>
      </c>
      <c r="M114" s="13"/>
      <c r="N114" s="12">
        <v>126.28</v>
      </c>
      <c r="O114" s="12">
        <f t="shared" si="25"/>
        <v>126.28</v>
      </c>
      <c r="P114" s="12">
        <f t="shared" si="26"/>
        <v>3300</v>
      </c>
      <c r="Q114" s="74"/>
      <c r="R114" s="41"/>
      <c r="S114" s="41"/>
    </row>
    <row r="115" spans="2:19" ht="35.1" customHeight="1" x14ac:dyDescent="0.25">
      <c r="C115" s="76">
        <v>1000</v>
      </c>
      <c r="D115" s="76">
        <v>1100</v>
      </c>
      <c r="E115" s="29">
        <v>113</v>
      </c>
      <c r="F115" s="137" t="s">
        <v>146</v>
      </c>
      <c r="G115" s="78" t="s">
        <v>75</v>
      </c>
      <c r="H115" s="139"/>
      <c r="I115" s="11">
        <v>15</v>
      </c>
      <c r="J115" s="12">
        <v>3426.28</v>
      </c>
      <c r="K115" s="12"/>
      <c r="L115" s="12">
        <f t="shared" si="27"/>
        <v>3426.28</v>
      </c>
      <c r="M115" s="12"/>
      <c r="N115" s="12">
        <v>126.28</v>
      </c>
      <c r="O115" s="12">
        <f t="shared" si="25"/>
        <v>126.28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9">
        <v>1000</v>
      </c>
      <c r="D116" s="9">
        <v>1100</v>
      </c>
      <c r="E116" s="9">
        <v>113</v>
      </c>
      <c r="F116" s="106" t="s">
        <v>147</v>
      </c>
      <c r="G116" s="10" t="s">
        <v>75</v>
      </c>
      <c r="H116" s="139"/>
      <c r="I116" s="11">
        <v>15</v>
      </c>
      <c r="J116" s="12">
        <v>3426.28</v>
      </c>
      <c r="K116" s="12"/>
      <c r="L116" s="12">
        <v>3426.28</v>
      </c>
      <c r="M116" s="12"/>
      <c r="N116" s="12">
        <v>126.28</v>
      </c>
      <c r="O116" s="12">
        <v>126.28</v>
      </c>
      <c r="P116" s="12">
        <v>3300</v>
      </c>
      <c r="Q116" s="74"/>
      <c r="R116" s="41"/>
      <c r="S116" s="41"/>
    </row>
    <row r="117" spans="2:19" ht="35.1" customHeight="1" x14ac:dyDescent="0.25">
      <c r="C117" s="9">
        <v>1000</v>
      </c>
      <c r="D117" s="9">
        <v>1100</v>
      </c>
      <c r="E117" s="9">
        <v>113</v>
      </c>
      <c r="F117" s="137" t="s">
        <v>246</v>
      </c>
      <c r="G117" s="10" t="s">
        <v>75</v>
      </c>
      <c r="H117" s="139"/>
      <c r="I117" s="11">
        <v>15</v>
      </c>
      <c r="J117" s="12">
        <v>3426.28</v>
      </c>
      <c r="K117" s="12"/>
      <c r="L117" s="12">
        <v>3426.28</v>
      </c>
      <c r="M117" s="12"/>
      <c r="N117" s="12">
        <v>126.28</v>
      </c>
      <c r="O117" s="12">
        <v>126.28</v>
      </c>
      <c r="P117" s="12">
        <v>3300</v>
      </c>
      <c r="Q117" s="74"/>
      <c r="R117" s="41"/>
      <c r="S117" s="41"/>
    </row>
    <row r="118" spans="2:19" ht="35.1" customHeight="1" x14ac:dyDescent="0.25">
      <c r="C118" s="24"/>
      <c r="D118" s="24"/>
      <c r="E118" s="24"/>
      <c r="F118" s="81" t="s">
        <v>76</v>
      </c>
      <c r="G118" s="25"/>
      <c r="H118" s="34"/>
      <c r="I118" s="26"/>
      <c r="J118" s="27">
        <f t="shared" ref="J118:P118" si="28">SUM(J108:J117)</f>
        <v>30891.359999999997</v>
      </c>
      <c r="K118" s="27">
        <f t="shared" si="28"/>
        <v>39.6</v>
      </c>
      <c r="L118" s="27">
        <f t="shared" si="28"/>
        <v>30930.959999999995</v>
      </c>
      <c r="M118" s="27">
        <f t="shared" si="28"/>
        <v>0</v>
      </c>
      <c r="N118" s="27">
        <f t="shared" si="28"/>
        <v>1280.9599999999998</v>
      </c>
      <c r="O118" s="27">
        <f t="shared" si="28"/>
        <v>1280.9599999999998</v>
      </c>
      <c r="P118" s="27">
        <f t="shared" si="28"/>
        <v>29650</v>
      </c>
      <c r="Q118" s="24"/>
      <c r="R118" s="41"/>
      <c r="S118" s="41"/>
    </row>
    <row r="119" spans="2:19" ht="35.1" customHeight="1" x14ac:dyDescent="0.25">
      <c r="C119" s="9">
        <v>1000</v>
      </c>
      <c r="D119" s="9">
        <v>1100</v>
      </c>
      <c r="E119" s="29">
        <v>113</v>
      </c>
      <c r="F119" s="137" t="s">
        <v>164</v>
      </c>
      <c r="G119" s="10" t="s">
        <v>77</v>
      </c>
      <c r="H119" s="124"/>
      <c r="I119" s="11">
        <v>15</v>
      </c>
      <c r="J119" s="12">
        <v>5075.04</v>
      </c>
      <c r="K119" s="12"/>
      <c r="L119" s="12">
        <f>J119</f>
        <v>5075.04</v>
      </c>
      <c r="M119" s="12"/>
      <c r="N119" s="12">
        <v>475.04</v>
      </c>
      <c r="O119" s="12">
        <v>475.04</v>
      </c>
      <c r="P119" s="12">
        <f>L119-O119</f>
        <v>4600</v>
      </c>
      <c r="Q119" s="19"/>
      <c r="R119" s="41"/>
      <c r="S119" s="41"/>
    </row>
    <row r="120" spans="2:19" ht="35.1" customHeight="1" x14ac:dyDescent="0.25">
      <c r="C120" s="54"/>
      <c r="D120" s="54"/>
      <c r="E120" s="54"/>
      <c r="F120" s="24" t="s">
        <v>78</v>
      </c>
      <c r="G120" s="25"/>
      <c r="H120" s="34"/>
      <c r="I120" s="82"/>
      <c r="J120" s="27">
        <f>SUM(J119)</f>
        <v>5075.04</v>
      </c>
      <c r="K120" s="27">
        <f t="shared" ref="K120:P120" si="29">SUM(K119)</f>
        <v>0</v>
      </c>
      <c r="L120" s="27">
        <f t="shared" si="29"/>
        <v>5075.04</v>
      </c>
      <c r="M120" s="27">
        <f t="shared" si="29"/>
        <v>0</v>
      </c>
      <c r="N120" s="27">
        <f t="shared" si="29"/>
        <v>475.04</v>
      </c>
      <c r="O120" s="27">
        <f t="shared" si="29"/>
        <v>475.04</v>
      </c>
      <c r="P120" s="27">
        <f t="shared" si="29"/>
        <v>4600</v>
      </c>
      <c r="Q120" s="28"/>
      <c r="R120" s="41"/>
      <c r="S120" s="41"/>
    </row>
    <row r="121" spans="2:19" ht="35.1" customHeight="1" x14ac:dyDescent="0.25">
      <c r="C121" s="9">
        <v>1000</v>
      </c>
      <c r="D121" s="9">
        <v>1100</v>
      </c>
      <c r="E121" s="9">
        <v>113</v>
      </c>
      <c r="F121" s="138" t="s">
        <v>79</v>
      </c>
      <c r="G121" s="10" t="s">
        <v>80</v>
      </c>
      <c r="H121" s="126"/>
      <c r="I121" s="11">
        <v>15</v>
      </c>
      <c r="J121" s="12">
        <v>5928.06</v>
      </c>
      <c r="K121" s="12"/>
      <c r="L121" s="12">
        <f>J121-K121</f>
        <v>5928.06</v>
      </c>
      <c r="M121" s="12"/>
      <c r="N121" s="12">
        <v>628.05999999999995</v>
      </c>
      <c r="O121" s="12">
        <v>628.05999999999995</v>
      </c>
      <c r="P121" s="12">
        <f t="shared" ref="P121:P129" si="30">L121-O121</f>
        <v>5300</v>
      </c>
      <c r="Q121" s="271"/>
      <c r="R121" s="41"/>
      <c r="S121" s="20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4" t="s">
        <v>149</v>
      </c>
      <c r="G122" s="10" t="s">
        <v>83</v>
      </c>
      <c r="H122" s="138"/>
      <c r="I122" s="11">
        <v>15</v>
      </c>
      <c r="J122" s="21">
        <v>3791.07</v>
      </c>
      <c r="K122" s="21">
        <v>0</v>
      </c>
      <c r="L122" s="21">
        <f t="shared" ref="L122:L128" si="31">J122+K122</f>
        <v>3791.07</v>
      </c>
      <c r="M122" s="21"/>
      <c r="N122" s="21">
        <v>291.07</v>
      </c>
      <c r="O122" s="21">
        <v>291.07</v>
      </c>
      <c r="P122" s="13">
        <f t="shared" si="30"/>
        <v>3500</v>
      </c>
      <c r="Q122" s="271"/>
      <c r="R122" s="41"/>
      <c r="S122" s="20"/>
    </row>
    <row r="123" spans="2:19" ht="35.1" customHeight="1" x14ac:dyDescent="0.25">
      <c r="B123" s="109"/>
      <c r="C123" s="9">
        <v>1000</v>
      </c>
      <c r="D123" s="9">
        <v>1100</v>
      </c>
      <c r="E123" s="9">
        <v>113</v>
      </c>
      <c r="F123" s="138" t="s">
        <v>211</v>
      </c>
      <c r="G123" s="73" t="s">
        <v>84</v>
      </c>
      <c r="H123" s="126"/>
      <c r="I123" s="11">
        <v>15</v>
      </c>
      <c r="J123" s="21">
        <v>3791.07</v>
      </c>
      <c r="K123" s="21">
        <v>0</v>
      </c>
      <c r="L123" s="21">
        <f t="shared" si="31"/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71"/>
      <c r="R123" s="41"/>
      <c r="S123" s="20"/>
    </row>
    <row r="124" spans="2:19" ht="35.1" customHeight="1" x14ac:dyDescent="0.25">
      <c r="C124" s="9">
        <v>1000</v>
      </c>
      <c r="D124" s="9">
        <v>1100</v>
      </c>
      <c r="E124" s="9">
        <v>113</v>
      </c>
      <c r="F124" s="138" t="s">
        <v>190</v>
      </c>
      <c r="G124" s="10" t="s">
        <v>83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71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182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71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85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71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86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71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87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71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77" t="s">
        <v>88</v>
      </c>
      <c r="G129" s="10" t="s">
        <v>89</v>
      </c>
      <c r="H129" s="130"/>
      <c r="I129" s="11">
        <v>15</v>
      </c>
      <c r="J129" s="12">
        <v>4357.84</v>
      </c>
      <c r="K129" s="12">
        <v>0</v>
      </c>
      <c r="L129" s="12">
        <f>J129-K129</f>
        <v>4357.84</v>
      </c>
      <c r="M129" s="12"/>
      <c r="N129" s="12">
        <v>357.84</v>
      </c>
      <c r="O129" s="12">
        <v>357.84</v>
      </c>
      <c r="P129" s="12">
        <f t="shared" si="30"/>
        <v>4000</v>
      </c>
      <c r="Q129" s="271"/>
      <c r="R129" s="41"/>
      <c r="S129" s="20"/>
    </row>
    <row r="130" spans="2:19" ht="35.1" customHeight="1" x14ac:dyDescent="0.25">
      <c r="C130" s="54"/>
      <c r="D130" s="54"/>
      <c r="E130" s="54"/>
      <c r="F130" s="24" t="s">
        <v>90</v>
      </c>
      <c r="G130" s="25"/>
      <c r="H130" s="34"/>
      <c r="I130" s="26"/>
      <c r="J130" s="27">
        <f>SUM(J121:J129)</f>
        <v>36823.39</v>
      </c>
      <c r="K130" s="27">
        <f t="shared" ref="K130:P130" si="32">SUM(K121:K129)</f>
        <v>0</v>
      </c>
      <c r="L130" s="27">
        <f t="shared" si="32"/>
        <v>36823.39</v>
      </c>
      <c r="M130" s="27">
        <f t="shared" si="32"/>
        <v>0</v>
      </c>
      <c r="N130" s="27">
        <f t="shared" si="32"/>
        <v>3023.3900000000003</v>
      </c>
      <c r="O130" s="27">
        <f t="shared" si="32"/>
        <v>3023.3900000000003</v>
      </c>
      <c r="P130" s="27">
        <f t="shared" si="32"/>
        <v>33800</v>
      </c>
      <c r="Q130" s="86"/>
      <c r="R130" s="41"/>
      <c r="S130" s="20"/>
    </row>
    <row r="131" spans="2:19" x14ac:dyDescent="0.25">
      <c r="C131" s="65"/>
      <c r="D131" s="65"/>
      <c r="E131" s="65"/>
      <c r="F131" s="83"/>
      <c r="G131" s="67"/>
      <c r="H131" s="128"/>
      <c r="I131" s="68"/>
      <c r="J131" s="69"/>
      <c r="K131" s="69"/>
      <c r="L131" s="69"/>
      <c r="M131" s="69"/>
      <c r="N131" s="69"/>
      <c r="O131" s="69"/>
      <c r="P131" s="69"/>
      <c r="Q131" s="44"/>
      <c r="R131" s="1"/>
      <c r="S131" s="1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ht="18" x14ac:dyDescent="0.25">
      <c r="C134" s="43"/>
      <c r="D134" s="43"/>
      <c r="E134" s="43"/>
      <c r="F134" s="391" t="s">
        <v>0</v>
      </c>
      <c r="G134" s="391"/>
      <c r="H134" s="391"/>
      <c r="I134" s="391" t="s">
        <v>245</v>
      </c>
      <c r="J134" s="391"/>
      <c r="K134" s="391"/>
      <c r="L134" s="391"/>
      <c r="M134" s="391"/>
      <c r="N134" s="391"/>
      <c r="O134" s="391"/>
      <c r="P134" s="391"/>
      <c r="Q134" s="92"/>
      <c r="R134" s="1"/>
      <c r="S134" s="1"/>
    </row>
    <row r="135" spans="2:19" ht="18" x14ac:dyDescent="0.25">
      <c r="C135" s="3"/>
      <c r="D135" s="41"/>
      <c r="E135" s="41"/>
      <c r="F135" s="391" t="s">
        <v>1</v>
      </c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41"/>
      <c r="R135" s="1"/>
      <c r="S135" s="1"/>
    </row>
    <row r="136" spans="2:19" x14ac:dyDescent="0.25">
      <c r="C136" s="84"/>
      <c r="D136" s="84"/>
      <c r="E136" s="84"/>
      <c r="F136" s="396" t="s">
        <v>2</v>
      </c>
      <c r="G136" s="396" t="s">
        <v>38</v>
      </c>
      <c r="H136" s="396" t="s">
        <v>4</v>
      </c>
      <c r="I136" s="409" t="s">
        <v>12</v>
      </c>
      <c r="J136" s="85" t="s">
        <v>56</v>
      </c>
      <c r="K136" s="48"/>
      <c r="L136" s="48"/>
      <c r="M136" s="423" t="s">
        <v>6</v>
      </c>
      <c r="N136" s="424"/>
      <c r="O136" s="425"/>
      <c r="P136" s="396" t="s">
        <v>7</v>
      </c>
      <c r="Q136" s="404" t="s">
        <v>8</v>
      </c>
      <c r="R136" s="1"/>
      <c r="S136" s="1"/>
    </row>
    <row r="137" spans="2:19" x14ac:dyDescent="0.25">
      <c r="C137" s="402" t="s">
        <v>9</v>
      </c>
      <c r="D137" s="402" t="s">
        <v>10</v>
      </c>
      <c r="E137" s="402" t="s">
        <v>11</v>
      </c>
      <c r="F137" s="397"/>
      <c r="G137" s="397"/>
      <c r="H137" s="397"/>
      <c r="I137" s="422"/>
      <c r="J137" s="409" t="s">
        <v>13</v>
      </c>
      <c r="K137" s="409" t="s">
        <v>14</v>
      </c>
      <c r="L137" s="428" t="s">
        <v>15</v>
      </c>
      <c r="M137" s="409" t="s">
        <v>16</v>
      </c>
      <c r="N137" s="402" t="s">
        <v>17</v>
      </c>
      <c r="O137" s="402" t="s">
        <v>18</v>
      </c>
      <c r="P137" s="397"/>
      <c r="Q137" s="405"/>
      <c r="R137" s="1"/>
      <c r="S137" s="1"/>
    </row>
    <row r="138" spans="2:19" x14ac:dyDescent="0.25">
      <c r="C138" s="403"/>
      <c r="D138" s="403"/>
      <c r="E138" s="403"/>
      <c r="F138" s="398"/>
      <c r="G138" s="398"/>
      <c r="H138" s="398"/>
      <c r="I138" s="410"/>
      <c r="J138" s="410"/>
      <c r="K138" s="410"/>
      <c r="L138" s="429"/>
      <c r="M138" s="410"/>
      <c r="N138" s="403"/>
      <c r="O138" s="403"/>
      <c r="P138" s="398"/>
      <c r="Q138" s="406"/>
      <c r="R138" s="1"/>
      <c r="S138" s="1"/>
    </row>
    <row r="139" spans="2:19" ht="35.1" customHeight="1" x14ac:dyDescent="0.25">
      <c r="B139" s="109"/>
      <c r="C139" s="11">
        <v>1000</v>
      </c>
      <c r="D139" s="11">
        <v>1100</v>
      </c>
      <c r="E139" s="11">
        <v>113</v>
      </c>
      <c r="F139" s="138" t="s">
        <v>201</v>
      </c>
      <c r="G139" s="87" t="s">
        <v>91</v>
      </c>
      <c r="H139" s="121"/>
      <c r="I139" s="29">
        <v>15</v>
      </c>
      <c r="J139" s="37">
        <v>4412.26</v>
      </c>
      <c r="K139" s="88">
        <v>0</v>
      </c>
      <c r="L139" s="37">
        <f>J139+K139</f>
        <v>4412.26</v>
      </c>
      <c r="M139" s="37"/>
      <c r="N139" s="37">
        <v>362.26</v>
      </c>
      <c r="O139" s="37">
        <f>N139</f>
        <v>362.26</v>
      </c>
      <c r="P139" s="37">
        <f>L139-O139</f>
        <v>4050</v>
      </c>
      <c r="Q139" s="271"/>
      <c r="R139" s="41"/>
      <c r="S139" s="20"/>
    </row>
    <row r="140" spans="2:19" ht="35.1" customHeight="1" x14ac:dyDescent="0.25">
      <c r="C140" s="40"/>
      <c r="D140" s="40"/>
      <c r="E140" s="40"/>
      <c r="F140" s="61" t="s">
        <v>92</v>
      </c>
      <c r="G140" s="89"/>
      <c r="H140" s="12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41"/>
      <c r="S140" s="20"/>
    </row>
    <row r="141" spans="2:19" ht="35.1" customHeight="1" x14ac:dyDescent="0.25">
      <c r="C141" s="29">
        <v>1000</v>
      </c>
      <c r="D141" s="29">
        <v>1100</v>
      </c>
      <c r="E141" s="29">
        <v>113</v>
      </c>
      <c r="F141" s="138" t="s">
        <v>93</v>
      </c>
      <c r="G141" s="18" t="s">
        <v>94</v>
      </c>
      <c r="H141" s="121"/>
      <c r="I141" s="11">
        <v>15</v>
      </c>
      <c r="J141" s="21">
        <v>4184</v>
      </c>
      <c r="K141" s="21">
        <v>0</v>
      </c>
      <c r="L141" s="21">
        <v>4184</v>
      </c>
      <c r="M141" s="21"/>
      <c r="N141" s="21">
        <v>334</v>
      </c>
      <c r="O141" s="21">
        <v>334</v>
      </c>
      <c r="P141" s="13">
        <f>L141-O141</f>
        <v>3850</v>
      </c>
      <c r="Q141" s="74"/>
      <c r="R141" s="1"/>
      <c r="S141" s="1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217</v>
      </c>
      <c r="G142" s="18" t="s">
        <v>94</v>
      </c>
      <c r="H142" s="121"/>
      <c r="I142" s="11">
        <v>15</v>
      </c>
      <c r="J142" s="21">
        <v>4596</v>
      </c>
      <c r="K142" s="21">
        <v>0</v>
      </c>
      <c r="L142" s="21">
        <v>4596</v>
      </c>
      <c r="M142" s="21"/>
      <c r="N142" s="21">
        <v>396</v>
      </c>
      <c r="O142" s="21">
        <v>396</v>
      </c>
      <c r="P142" s="13">
        <v>4200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95</v>
      </c>
      <c r="G143" s="18" t="s">
        <v>96</v>
      </c>
      <c r="H143" s="121"/>
      <c r="I143" s="11">
        <v>15</v>
      </c>
      <c r="J143" s="21">
        <v>4596</v>
      </c>
      <c r="K143" s="21">
        <v>0</v>
      </c>
      <c r="L143" s="21">
        <f>J143-K143</f>
        <v>4596</v>
      </c>
      <c r="M143" s="21"/>
      <c r="N143" s="21">
        <v>396</v>
      </c>
      <c r="O143" s="21">
        <f>N143</f>
        <v>396</v>
      </c>
      <c r="P143" s="13">
        <f t="shared" ref="P143:P148" si="34">L143-O143</f>
        <v>4200</v>
      </c>
      <c r="Q143" s="74"/>
      <c r="R143" s="1"/>
      <c r="S143" s="1"/>
    </row>
    <row r="144" spans="2:19" ht="19.5" customHeight="1" x14ac:dyDescent="0.25">
      <c r="C144" s="29">
        <v>1000</v>
      </c>
      <c r="D144" s="29">
        <v>1100</v>
      </c>
      <c r="E144" s="29">
        <v>113</v>
      </c>
      <c r="F144" s="138"/>
      <c r="G144" s="18" t="s">
        <v>98</v>
      </c>
      <c r="H144" s="121"/>
      <c r="I144" s="11"/>
      <c r="J144" s="21"/>
      <c r="K144" s="21">
        <v>0</v>
      </c>
      <c r="L144" s="21">
        <f>J144+K144</f>
        <v>0</v>
      </c>
      <c r="M144" s="21"/>
      <c r="N144" s="21"/>
      <c r="O144" s="21">
        <f>N144</f>
        <v>0</v>
      </c>
      <c r="P144" s="13">
        <f>L144-O144</f>
        <v>0</v>
      </c>
      <c r="Q144" s="74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99</v>
      </c>
      <c r="G145" s="18" t="s">
        <v>100</v>
      </c>
      <c r="H145" s="121"/>
      <c r="I145" s="11">
        <v>15</v>
      </c>
      <c r="J145" s="21">
        <v>3201.86</v>
      </c>
      <c r="K145" s="21">
        <v>0</v>
      </c>
      <c r="L145" s="21">
        <v>3201.86</v>
      </c>
      <c r="M145" s="21"/>
      <c r="N145" s="21">
        <v>101.86</v>
      </c>
      <c r="O145" s="21">
        <v>101.86</v>
      </c>
      <c r="P145" s="13">
        <f t="shared" si="34"/>
        <v>3100</v>
      </c>
      <c r="Q145" s="74"/>
    </row>
    <row r="146" spans="3:17" ht="16.5" customHeight="1" x14ac:dyDescent="0.25">
      <c r="C146" s="9">
        <v>1000</v>
      </c>
      <c r="D146" s="9">
        <v>1100</v>
      </c>
      <c r="E146" s="9">
        <v>113</v>
      </c>
      <c r="F146" s="138"/>
      <c r="G146" s="18"/>
      <c r="H146" s="121"/>
      <c r="I146" s="11"/>
      <c r="J146" s="21"/>
      <c r="K146" s="21"/>
      <c r="L146" s="21">
        <f>J146-K146</f>
        <v>0</v>
      </c>
      <c r="M146" s="21"/>
      <c r="N146" s="21"/>
      <c r="O146" s="21">
        <f>N146</f>
        <v>0</v>
      </c>
      <c r="P146" s="13">
        <f t="shared" si="34"/>
        <v>0</v>
      </c>
      <c r="Q146" s="22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 t="s">
        <v>103</v>
      </c>
      <c r="G147" s="18" t="s">
        <v>102</v>
      </c>
      <c r="H147" s="121"/>
      <c r="I147" s="11">
        <v>15</v>
      </c>
      <c r="J147" s="21">
        <v>4596</v>
      </c>
      <c r="K147" s="21">
        <v>0</v>
      </c>
      <c r="L147" s="21">
        <f>J147-K147</f>
        <v>4596</v>
      </c>
      <c r="M147" s="21"/>
      <c r="N147" s="21">
        <v>396</v>
      </c>
      <c r="O147" s="21">
        <f>N147</f>
        <v>396</v>
      </c>
      <c r="P147" s="13">
        <f t="shared" si="34"/>
        <v>4200</v>
      </c>
      <c r="Q147" s="22"/>
    </row>
    <row r="148" spans="3:17" ht="18.75" customHeight="1" x14ac:dyDescent="0.25">
      <c r="C148" s="9">
        <v>1000</v>
      </c>
      <c r="D148" s="9">
        <v>1100</v>
      </c>
      <c r="E148" s="9">
        <v>113</v>
      </c>
      <c r="F148" s="138"/>
      <c r="G148" s="18" t="s">
        <v>102</v>
      </c>
      <c r="H148" s="126"/>
      <c r="I148" s="11">
        <v>0</v>
      </c>
      <c r="J148" s="21">
        <v>0</v>
      </c>
      <c r="K148" s="21">
        <v>0</v>
      </c>
      <c r="L148" s="21">
        <f>J148-K148</f>
        <v>0</v>
      </c>
      <c r="M148" s="21"/>
      <c r="N148" s="21">
        <v>0</v>
      </c>
      <c r="O148" s="21">
        <v>0</v>
      </c>
      <c r="P148" s="13">
        <f t="shared" si="34"/>
        <v>0</v>
      </c>
      <c r="Q148" s="22"/>
    </row>
    <row r="149" spans="3:17" ht="21.75" customHeight="1" x14ac:dyDescent="0.25">
      <c r="C149" s="29">
        <v>1000</v>
      </c>
      <c r="D149" s="29">
        <v>1100</v>
      </c>
      <c r="E149" s="29">
        <v>113</v>
      </c>
      <c r="F149" s="77"/>
      <c r="G149" s="18" t="s">
        <v>102</v>
      </c>
      <c r="H149" s="131"/>
      <c r="I149" s="11"/>
      <c r="J149" s="21"/>
      <c r="K149" s="21"/>
      <c r="L149" s="21"/>
      <c r="M149" s="21"/>
      <c r="N149" s="21"/>
      <c r="O149" s="21"/>
      <c r="P149" s="13">
        <v>0</v>
      </c>
      <c r="Q149" s="22"/>
    </row>
    <row r="150" spans="3:17" s="109" customFormat="1" ht="35.1" customHeight="1" x14ac:dyDescent="0.25">
      <c r="C150" s="29">
        <v>1000</v>
      </c>
      <c r="D150" s="29">
        <v>1100</v>
      </c>
      <c r="E150" s="29">
        <v>113</v>
      </c>
      <c r="F150" s="137" t="s">
        <v>227</v>
      </c>
      <c r="G150" s="18" t="s">
        <v>105</v>
      </c>
      <c r="H150" s="124"/>
      <c r="I150" s="11">
        <v>15</v>
      </c>
      <c r="J150" s="114">
        <v>5562.4</v>
      </c>
      <c r="K150" s="114"/>
      <c r="L150" s="114">
        <f>J150-K150</f>
        <v>5562.4</v>
      </c>
      <c r="M150" s="114"/>
      <c r="N150" s="114">
        <v>562.4</v>
      </c>
      <c r="O150" s="114">
        <f>N150</f>
        <v>562.4</v>
      </c>
      <c r="P150" s="115">
        <f>L150-O150</f>
        <v>5000</v>
      </c>
      <c r="Q150" s="22"/>
    </row>
    <row r="151" spans="3:17" ht="35.1" customHeight="1" x14ac:dyDescent="0.25">
      <c r="C151" s="54"/>
      <c r="D151" s="54"/>
      <c r="E151" s="54"/>
      <c r="F151" s="24" t="s">
        <v>106</v>
      </c>
      <c r="G151" s="25"/>
      <c r="H151" s="34"/>
      <c r="I151" s="58"/>
      <c r="J151" s="27">
        <f>SUM(J141:J150)</f>
        <v>26736.260000000002</v>
      </c>
      <c r="K151" s="27">
        <f t="shared" ref="K151:M151" si="35">SUM(K141:K150)</f>
        <v>0</v>
      </c>
      <c r="L151" s="27">
        <f>SUM(L141:L150)</f>
        <v>26736.260000000002</v>
      </c>
      <c r="M151" s="27">
        <f t="shared" si="35"/>
        <v>0</v>
      </c>
      <c r="N151" s="27">
        <f>SUM(N141:N150)</f>
        <v>2186.2599999999998</v>
      </c>
      <c r="O151" s="27">
        <f>SUM(O141:O150)</f>
        <v>2186.2599999999998</v>
      </c>
      <c r="P151" s="27">
        <f>SUM(P141:P150)</f>
        <v>24550</v>
      </c>
      <c r="Q151" s="24"/>
    </row>
    <row r="152" spans="3:17" ht="35.1" customHeight="1" x14ac:dyDescent="0.25">
      <c r="C152" s="9">
        <v>1000</v>
      </c>
      <c r="D152" s="9">
        <v>1100</v>
      </c>
      <c r="E152" s="9">
        <v>113</v>
      </c>
      <c r="F152" s="106" t="s">
        <v>151</v>
      </c>
      <c r="G152" s="50" t="s">
        <v>107</v>
      </c>
      <c r="H152" s="138"/>
      <c r="I152" s="11">
        <v>15</v>
      </c>
      <c r="J152" s="114">
        <v>5562.4</v>
      </c>
      <c r="K152" s="114"/>
      <c r="L152" s="114">
        <f>J152-K152</f>
        <v>5562.4</v>
      </c>
      <c r="M152" s="114"/>
      <c r="N152" s="114">
        <v>562.4</v>
      </c>
      <c r="O152" s="114">
        <f>N152</f>
        <v>562.4</v>
      </c>
      <c r="P152" s="115">
        <f>L152-O152</f>
        <v>5000</v>
      </c>
      <c r="Q152" s="271"/>
    </row>
    <row r="153" spans="3:17" s="109" customFormat="1" ht="35.1" customHeight="1" x14ac:dyDescent="0.25">
      <c r="C153" s="29">
        <v>1000</v>
      </c>
      <c r="D153" s="29">
        <v>1100</v>
      </c>
      <c r="E153" s="29">
        <v>113</v>
      </c>
      <c r="F153" s="106"/>
      <c r="G153" s="18" t="s">
        <v>36</v>
      </c>
      <c r="H153" s="138"/>
      <c r="I153" s="11">
        <v>0</v>
      </c>
      <c r="J153" s="12">
        <v>0</v>
      </c>
      <c r="K153" s="12">
        <v>0</v>
      </c>
      <c r="L153" s="12">
        <v>0</v>
      </c>
      <c r="M153" s="12"/>
      <c r="N153" s="12">
        <v>0</v>
      </c>
      <c r="O153" s="60">
        <v>0</v>
      </c>
      <c r="P153" s="12">
        <v>0</v>
      </c>
      <c r="Q153" s="271"/>
    </row>
    <row r="154" spans="3:17" ht="35.1" customHeight="1" x14ac:dyDescent="0.25">
      <c r="C154" s="54"/>
      <c r="D154" s="54"/>
      <c r="E154" s="54"/>
      <c r="F154" s="24" t="s">
        <v>171</v>
      </c>
      <c r="G154" s="25"/>
      <c r="H154" s="34"/>
      <c r="I154" s="58"/>
      <c r="J154" s="27">
        <f>SUM(J152:J153)</f>
        <v>5562.4</v>
      </c>
      <c r="K154" s="27">
        <f t="shared" ref="K154:M154" si="36">SUM(K152:K153)</f>
        <v>0</v>
      </c>
      <c r="L154" s="27">
        <f>SUM(L152:L153)</f>
        <v>5562.4</v>
      </c>
      <c r="M154" s="27">
        <f t="shared" si="36"/>
        <v>0</v>
      </c>
      <c r="N154" s="27">
        <f>SUM(N152:N153)</f>
        <v>562.4</v>
      </c>
      <c r="O154" s="27">
        <f>SUM(O152:O153)</f>
        <v>562.4</v>
      </c>
      <c r="P154" s="27">
        <f>SUM(P152:P153)</f>
        <v>5000</v>
      </c>
      <c r="Q154" s="24"/>
    </row>
    <row r="155" spans="3:17" ht="35.1" customHeight="1" x14ac:dyDescent="0.25">
      <c r="C155" s="9">
        <v>1000</v>
      </c>
      <c r="D155" s="9">
        <v>1100</v>
      </c>
      <c r="E155" s="76">
        <v>113</v>
      </c>
      <c r="F155" s="137" t="s">
        <v>153</v>
      </c>
      <c r="G155" s="79" t="s">
        <v>108</v>
      </c>
      <c r="H155" s="119"/>
      <c r="I155" s="11">
        <v>15</v>
      </c>
      <c r="J155" s="13">
        <v>4953.2</v>
      </c>
      <c r="K155" s="13"/>
      <c r="L155" s="12">
        <v>4953.2</v>
      </c>
      <c r="M155" s="13"/>
      <c r="N155" s="13">
        <v>453.2</v>
      </c>
      <c r="O155" s="30">
        <f>N155</f>
        <v>453.2</v>
      </c>
      <c r="P155" s="12">
        <f>L155-O155</f>
        <v>4500</v>
      </c>
      <c r="Q155" s="271"/>
    </row>
    <row r="156" spans="3:17" ht="35.1" customHeight="1" x14ac:dyDescent="0.25">
      <c r="C156" s="9">
        <v>1000</v>
      </c>
      <c r="D156" s="9">
        <v>1100</v>
      </c>
      <c r="E156" s="9">
        <v>113</v>
      </c>
      <c r="F156" s="134" t="s">
        <v>154</v>
      </c>
      <c r="G156" s="50" t="s">
        <v>109</v>
      </c>
      <c r="H156" s="119"/>
      <c r="I156" s="11">
        <v>15</v>
      </c>
      <c r="J156" s="80">
        <v>4715</v>
      </c>
      <c r="K156" s="80"/>
      <c r="L156" s="80">
        <v>4715</v>
      </c>
      <c r="M156" s="12"/>
      <c r="N156" s="80">
        <v>415</v>
      </c>
      <c r="O156" s="80">
        <v>415</v>
      </c>
      <c r="P156" s="12">
        <f t="shared" ref="P156:P159" si="37">L156-O156</f>
        <v>4300</v>
      </c>
      <c r="Q156" s="271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8" t="s">
        <v>110</v>
      </c>
      <c r="G157" s="39" t="s">
        <v>111</v>
      </c>
      <c r="H157" s="126"/>
      <c r="I157" s="11">
        <v>15</v>
      </c>
      <c r="J157" s="93">
        <v>4715</v>
      </c>
      <c r="K157" s="93"/>
      <c r="L157" s="93">
        <v>4715</v>
      </c>
      <c r="M157" s="12"/>
      <c r="N157" s="93">
        <v>415</v>
      </c>
      <c r="O157" s="93">
        <f>N157</f>
        <v>415</v>
      </c>
      <c r="P157" s="12">
        <f t="shared" si="37"/>
        <v>4300</v>
      </c>
      <c r="Q157" s="271"/>
    </row>
    <row r="158" spans="3:17" s="109" customFormat="1" ht="35.1" customHeight="1" x14ac:dyDescent="0.25">
      <c r="C158" s="110">
        <v>1000</v>
      </c>
      <c r="D158" s="110">
        <v>1100</v>
      </c>
      <c r="E158" s="110">
        <v>113</v>
      </c>
      <c r="F158" s="103" t="s">
        <v>155</v>
      </c>
      <c r="G158" s="17" t="s">
        <v>109</v>
      </c>
      <c r="H158" s="135"/>
      <c r="I158" s="11"/>
      <c r="J158" s="21">
        <v>4715</v>
      </c>
      <c r="K158" s="21"/>
      <c r="L158" s="21">
        <v>4715</v>
      </c>
      <c r="M158" s="13"/>
      <c r="N158" s="21">
        <v>415</v>
      </c>
      <c r="O158" s="21">
        <v>415</v>
      </c>
      <c r="P158" s="12">
        <f t="shared" si="37"/>
        <v>4300</v>
      </c>
      <c r="Q158" s="271"/>
    </row>
    <row r="159" spans="3:17" ht="35.1" customHeight="1" x14ac:dyDescent="0.25">
      <c r="C159" s="11">
        <v>1000</v>
      </c>
      <c r="D159" s="11">
        <v>1100</v>
      </c>
      <c r="E159" s="11">
        <v>113</v>
      </c>
      <c r="F159" s="138" t="s">
        <v>112</v>
      </c>
      <c r="G159" s="87" t="s">
        <v>113</v>
      </c>
      <c r="H159" s="121"/>
      <c r="I159" s="29">
        <v>15</v>
      </c>
      <c r="J159" s="93">
        <v>4468.8</v>
      </c>
      <c r="K159" s="93"/>
      <c r="L159" s="93">
        <v>4468.8</v>
      </c>
      <c r="M159" s="12"/>
      <c r="N159" s="162">
        <v>375.8</v>
      </c>
      <c r="O159" s="93">
        <v>375.8</v>
      </c>
      <c r="P159" s="12">
        <f t="shared" si="37"/>
        <v>4093</v>
      </c>
      <c r="Q159" s="94"/>
    </row>
    <row r="160" spans="3:17" ht="35.1" customHeight="1" x14ac:dyDescent="0.25">
      <c r="C160" s="95"/>
      <c r="D160" s="24"/>
      <c r="E160" s="33"/>
      <c r="F160" s="24" t="s">
        <v>114</v>
      </c>
      <c r="G160" s="96"/>
      <c r="H160" s="26"/>
      <c r="I160" s="27"/>
      <c r="J160" s="26">
        <f>SUM(J155:J159)</f>
        <v>23567</v>
      </c>
      <c r="K160" s="26">
        <f t="shared" ref="K160:P160" si="38">SUM(K155:K159)</f>
        <v>0</v>
      </c>
      <c r="L160" s="26">
        <f t="shared" si="38"/>
        <v>23567</v>
      </c>
      <c r="M160" s="26">
        <f t="shared" si="38"/>
        <v>0</v>
      </c>
      <c r="N160" s="26">
        <f t="shared" si="38"/>
        <v>2074</v>
      </c>
      <c r="O160" s="26">
        <f t="shared" si="38"/>
        <v>2074</v>
      </c>
      <c r="P160" s="26">
        <f t="shared" si="38"/>
        <v>21493</v>
      </c>
      <c r="Q160" s="90"/>
    </row>
    <row r="161" spans="3:19" ht="35.1" customHeight="1" x14ac:dyDescent="0.25">
      <c r="C161" s="90"/>
      <c r="D161" s="90"/>
      <c r="E161" s="90"/>
      <c r="F161" s="97" t="s">
        <v>115</v>
      </c>
      <c r="G161" s="90"/>
      <c r="H161" s="132"/>
      <c r="I161" s="90"/>
      <c r="J161" s="34">
        <f>J15+J17+J19+J22+J24+J28+J38+J42+J48+J63+J70+J77+J88+J92+J99+J118+J120+J130+J140+J151+J154+J160</f>
        <v>320805.98000000004</v>
      </c>
      <c r="K161" s="34">
        <f>K15+K17+K19+K22+K24+K28+K38+K42+K48+K63+K70+K77+K88+K92+K99+K118+K120+K130+K140+K151+K154+K160</f>
        <v>218.36999999999998</v>
      </c>
      <c r="L161" s="34">
        <f>L15+L17+L19+L22+L24+L28+L38+L42+L48+L63+L70+L77+L88+L92+L99+L118+L120+L130+L140+L151+L154+L160</f>
        <v>321024.35000000003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27997.559999999998</v>
      </c>
      <c r="O161" s="34">
        <f>O15+O17+O19+O22+O24+O28+O38+O42+O48+O63+O70+O77+O88+O92+O99+O118+O120+O130+O140+O151+O154+O160</f>
        <v>27997.559999999998</v>
      </c>
      <c r="P161" s="34">
        <f>P15+P17+P19+P22+P24+P28+P38+P42+P48+P63+P70+P77+P88+P92+P99+P118+P120+P130+P140+P151+P154+P160</f>
        <v>293026.79000000004</v>
      </c>
      <c r="Q161" s="90"/>
    </row>
    <row r="163" spans="3:19" x14ac:dyDescent="0.25">
      <c r="C163" s="1"/>
      <c r="D163" s="1"/>
      <c r="E163" s="1"/>
      <c r="F163" s="98" t="s">
        <v>116</v>
      </c>
      <c r="G163" s="98"/>
      <c r="H163" s="98"/>
      <c r="I163" s="45"/>
      <c r="J163" s="45"/>
      <c r="K163" s="45" t="s">
        <v>117</v>
      </c>
      <c r="L163" s="99"/>
      <c r="M163" s="99"/>
      <c r="N163" s="1"/>
      <c r="O163" s="1"/>
      <c r="P163" s="1"/>
      <c r="Q163" s="1"/>
    </row>
    <row r="164" spans="3:19" x14ac:dyDescent="0.25">
      <c r="C164" s="1"/>
      <c r="D164" s="1"/>
      <c r="E164" s="1"/>
      <c r="F164" s="98"/>
      <c r="G164" s="98"/>
      <c r="H164" s="100"/>
      <c r="I164" s="45"/>
      <c r="J164" s="45"/>
      <c r="K164" s="45"/>
      <c r="L164" s="99"/>
      <c r="M164" s="99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145"/>
      <c r="G165" s="146"/>
      <c r="H165" s="100"/>
      <c r="I165" s="45"/>
      <c r="J165" s="147"/>
      <c r="K165" s="147"/>
      <c r="L165" s="147"/>
      <c r="M165" s="101"/>
      <c r="N165" s="1"/>
      <c r="O165" s="1"/>
      <c r="P165" s="1"/>
      <c r="Q165" s="1"/>
    </row>
    <row r="166" spans="3:19" x14ac:dyDescent="0.25">
      <c r="C166" s="1"/>
      <c r="D166" s="1"/>
      <c r="E166" s="1"/>
      <c r="F166" s="98" t="s">
        <v>160</v>
      </c>
      <c r="G166" s="98"/>
      <c r="H166" s="98"/>
      <c r="I166" s="45"/>
      <c r="J166" s="45" t="s">
        <v>159</v>
      </c>
      <c r="K166" s="45"/>
      <c r="L166" s="99"/>
      <c r="M166" s="99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118</v>
      </c>
      <c r="G167" s="98"/>
      <c r="H167" s="98"/>
      <c r="I167" s="98"/>
      <c r="J167" s="430" t="s">
        <v>119</v>
      </c>
      <c r="K167" s="430"/>
      <c r="L167" s="430"/>
      <c r="M167" s="430"/>
      <c r="N167" s="1"/>
      <c r="O167" s="1"/>
      <c r="P167" s="1"/>
      <c r="Q167" s="1"/>
    </row>
    <row r="168" spans="3:19" x14ac:dyDescent="0.25">
      <c r="C168" s="1"/>
      <c r="D168" s="1"/>
      <c r="E168" s="1"/>
      <c r="F168" s="98"/>
      <c r="G168" s="98"/>
      <c r="H168" s="98"/>
      <c r="I168" s="98"/>
      <c r="J168" s="274"/>
      <c r="K168" s="274"/>
      <c r="L168" s="274"/>
      <c r="M168" s="274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1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3"/>
      <c r="D172" s="3"/>
      <c r="E172" s="3"/>
      <c r="F172" s="391" t="s">
        <v>0</v>
      </c>
      <c r="G172" s="391"/>
      <c r="H172" s="391"/>
      <c r="Q172" s="3"/>
      <c r="R172" s="1"/>
      <c r="S172" s="1"/>
    </row>
    <row r="173" spans="3:19" ht="18" x14ac:dyDescent="0.25">
      <c r="C173" s="4"/>
      <c r="D173" s="5"/>
      <c r="E173" s="5"/>
      <c r="F173" s="391" t="s">
        <v>1</v>
      </c>
      <c r="G173" s="391"/>
      <c r="H173" s="391"/>
      <c r="I173" s="391" t="s">
        <v>245</v>
      </c>
      <c r="J173" s="391"/>
      <c r="K173" s="391"/>
      <c r="L173" s="391"/>
      <c r="M173" s="391"/>
      <c r="N173" s="391"/>
      <c r="O173" s="391"/>
      <c r="P173" s="391"/>
      <c r="Q173" s="5"/>
      <c r="R173" s="1"/>
      <c r="S173" s="1"/>
    </row>
    <row r="174" spans="3:19" x14ac:dyDescent="0.25">
      <c r="C174" s="1"/>
      <c r="D174" s="1"/>
      <c r="E174" s="1"/>
      <c r="F174" s="98"/>
      <c r="G174" s="98"/>
      <c r="H174" s="98"/>
      <c r="I174" s="98"/>
      <c r="J174" s="274"/>
      <c r="K174" s="274"/>
      <c r="L174" s="274"/>
      <c r="M174" s="274"/>
      <c r="N174" s="1"/>
      <c r="O174" s="1"/>
      <c r="P174" s="1"/>
      <c r="Q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74"/>
      <c r="K175" s="274"/>
      <c r="L175" s="274"/>
      <c r="M175" s="274"/>
      <c r="N175" s="1"/>
      <c r="O175" s="1"/>
      <c r="P175" s="1"/>
      <c r="Q175" s="1"/>
    </row>
    <row r="176" spans="3:19" s="109" customFormat="1" ht="35.1" customHeight="1" x14ac:dyDescent="0.25">
      <c r="C176" s="29">
        <v>4000</v>
      </c>
      <c r="D176" s="29">
        <v>4500</v>
      </c>
      <c r="E176" s="29">
        <v>451</v>
      </c>
      <c r="F176" s="138" t="s">
        <v>81</v>
      </c>
      <c r="G176" s="18" t="s">
        <v>174</v>
      </c>
      <c r="H176" s="121" t="s">
        <v>82</v>
      </c>
      <c r="I176" s="11">
        <v>15</v>
      </c>
      <c r="J176" s="13">
        <v>2500</v>
      </c>
      <c r="K176" s="13"/>
      <c r="L176" s="13">
        <v>2500</v>
      </c>
      <c r="M176" s="13"/>
      <c r="N176" s="13">
        <v>0</v>
      </c>
      <c r="O176" s="13">
        <v>0</v>
      </c>
      <c r="P176" s="13">
        <f>L176-O176</f>
        <v>2500</v>
      </c>
      <c r="Q176" s="150"/>
      <c r="R176" s="41"/>
      <c r="S176" s="20"/>
    </row>
    <row r="177" spans="3:17" ht="35.1" customHeight="1" x14ac:dyDescent="0.25">
      <c r="C177" s="90"/>
      <c r="D177" s="90"/>
      <c r="E177" s="90"/>
      <c r="F177" s="97" t="s">
        <v>115</v>
      </c>
      <c r="G177" s="90"/>
      <c r="H177" s="132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98" t="s">
        <v>116</v>
      </c>
      <c r="G179" s="98"/>
      <c r="H179" s="98"/>
      <c r="I179" s="45"/>
      <c r="J179" s="45"/>
      <c r="K179" s="45" t="s">
        <v>117</v>
      </c>
      <c r="L179" s="99"/>
      <c r="M179" s="99"/>
      <c r="N179" s="1"/>
      <c r="O179" s="1"/>
      <c r="P179" s="1"/>
      <c r="Q179" s="1"/>
    </row>
    <row r="180" spans="3:17" x14ac:dyDescent="0.25">
      <c r="C180" s="1"/>
      <c r="D180" s="1"/>
      <c r="E180" s="1"/>
      <c r="F180" s="98"/>
      <c r="G180" s="98"/>
      <c r="H180" s="100"/>
      <c r="I180" s="45"/>
      <c r="J180" s="45"/>
      <c r="K180" s="45"/>
      <c r="L180" s="99"/>
      <c r="M180" s="99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145"/>
      <c r="G181" s="146"/>
      <c r="H181" s="100"/>
      <c r="I181" s="45"/>
      <c r="J181" s="147"/>
      <c r="K181" s="147"/>
      <c r="L181" s="147"/>
      <c r="M181" s="101"/>
      <c r="N181" s="1"/>
      <c r="O181" s="1"/>
      <c r="P181" s="1"/>
      <c r="Q181" s="1"/>
    </row>
    <row r="182" spans="3:17" x14ac:dyDescent="0.25">
      <c r="C182" s="1"/>
      <c r="D182" s="1"/>
      <c r="E182" s="1"/>
      <c r="F182" s="98" t="s">
        <v>160</v>
      </c>
      <c r="G182" s="98"/>
      <c r="H182" s="98"/>
      <c r="I182" s="45"/>
      <c r="J182" s="45" t="s">
        <v>159</v>
      </c>
      <c r="K182" s="45"/>
      <c r="L182" s="99"/>
      <c r="M182" s="99"/>
      <c r="N182" s="1"/>
      <c r="O182" s="1"/>
      <c r="P182" s="1"/>
      <c r="Q182" s="1"/>
    </row>
    <row r="183" spans="3:17" x14ac:dyDescent="0.25">
      <c r="C183" s="1"/>
      <c r="D183" s="1"/>
      <c r="E183" s="1"/>
      <c r="F183" s="98" t="s">
        <v>118</v>
      </c>
      <c r="G183" s="98"/>
      <c r="H183" s="98"/>
      <c r="I183" s="98"/>
      <c r="J183" s="430" t="s">
        <v>119</v>
      </c>
      <c r="K183" s="430"/>
      <c r="L183" s="430"/>
      <c r="M183" s="430"/>
      <c r="N183" s="1"/>
      <c r="O183" s="1"/>
      <c r="P183" s="1"/>
      <c r="Q183" s="1"/>
    </row>
    <row r="184" spans="3:17" x14ac:dyDescent="0.25">
      <c r="C184" s="1"/>
      <c r="D184" s="1"/>
      <c r="E184" s="1"/>
      <c r="F184" s="98"/>
      <c r="G184" s="98"/>
      <c r="H184" s="98"/>
      <c r="I184" s="98"/>
      <c r="J184" s="274"/>
      <c r="K184" s="274"/>
      <c r="L184" s="274"/>
      <c r="M184" s="274"/>
      <c r="N184" s="1"/>
      <c r="O184" s="1"/>
      <c r="P184" s="1"/>
      <c r="Q184" s="1"/>
    </row>
    <row r="205" spans="6:8" x14ac:dyDescent="0.25">
      <c r="F205" s="1"/>
      <c r="G205" s="1"/>
      <c r="H205" s="118"/>
    </row>
    <row r="215" spans="6:8" x14ac:dyDescent="0.25">
      <c r="F215" s="64"/>
      <c r="G215" s="64"/>
      <c r="H215" s="133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6"/>
      <c r="G219" s="64"/>
      <c r="H219" s="133"/>
    </row>
    <row r="220" spans="6:8" x14ac:dyDescent="0.25">
      <c r="F220" s="64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6"/>
      <c r="G222" s="64"/>
      <c r="H222" s="133"/>
    </row>
    <row r="223" spans="6:8" x14ac:dyDescent="0.25">
      <c r="F223" s="64"/>
      <c r="G223" s="64"/>
      <c r="H223" s="133"/>
    </row>
    <row r="224" spans="6:8" x14ac:dyDescent="0.25">
      <c r="F224" s="66"/>
      <c r="G224" s="64"/>
      <c r="H224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</mergeCells>
  <pageMargins left="0.7" right="0.7" top="0.75" bottom="0.75" header="0.3" footer="0.3"/>
  <pageSetup paperSize="5" scale="5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24"/>
  <sheetViews>
    <sheetView topLeftCell="A164" zoomScale="80" zoomScaleNormal="80" workbookViewId="0">
      <selection activeCell="H176" sqref="H176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249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5.1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22.5" customHeight="1" x14ac:dyDescent="0.25">
      <c r="C31" s="43"/>
      <c r="D31" s="43"/>
      <c r="E31" s="43"/>
      <c r="F31" s="391"/>
      <c r="G31" s="391"/>
      <c r="H31" s="391"/>
      <c r="Q31" s="14"/>
      <c r="R31" s="41"/>
      <c r="S31" s="20"/>
    </row>
    <row r="32" spans="3:23" ht="29.25" customHeight="1" x14ac:dyDescent="0.25">
      <c r="C32" s="43"/>
      <c r="D32" s="43"/>
      <c r="E32" s="43"/>
      <c r="F32" s="391" t="s">
        <v>0</v>
      </c>
      <c r="G32" s="391"/>
      <c r="H32" s="391"/>
      <c r="I32" s="45"/>
      <c r="J32" s="45"/>
      <c r="K32" s="45"/>
      <c r="L32" s="45"/>
      <c r="M32" s="45"/>
      <c r="N32" s="45"/>
      <c r="O32" s="45"/>
      <c r="P32" s="45"/>
      <c r="Q32" s="14"/>
      <c r="R32" s="41"/>
      <c r="S32" s="20"/>
    </row>
    <row r="33" spans="3:23" ht="18" x14ac:dyDescent="0.25">
      <c r="C33" s="3"/>
      <c r="D33" s="41"/>
      <c r="E33" s="41"/>
      <c r="F33" s="391" t="s">
        <v>1</v>
      </c>
      <c r="G33" s="391"/>
      <c r="H33" s="391"/>
      <c r="I33" s="391" t="s">
        <v>249</v>
      </c>
      <c r="J33" s="391"/>
      <c r="K33" s="391"/>
      <c r="L33" s="391"/>
      <c r="M33" s="391"/>
      <c r="N33" s="391"/>
      <c r="O33" s="391"/>
      <c r="P33" s="391"/>
      <c r="Q33" s="41"/>
      <c r="R33" s="41"/>
      <c r="S33" s="20"/>
    </row>
    <row r="34" spans="3:23" ht="39.75" customHeight="1" x14ac:dyDescent="0.25">
      <c r="C34" s="4"/>
      <c r="D34" s="41"/>
      <c r="E34" s="41"/>
      <c r="F34" s="413"/>
      <c r="G34" s="413"/>
      <c r="H34" s="413"/>
      <c r="I34" s="46"/>
      <c r="J34" s="46"/>
      <c r="K34" s="46"/>
      <c r="L34" s="46"/>
      <c r="M34" s="46"/>
      <c r="N34" s="46"/>
      <c r="O34" s="46"/>
      <c r="P34" s="46"/>
      <c r="Q34" s="41"/>
      <c r="R34" s="41"/>
      <c r="S34" s="20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04" t="s">
        <v>2</v>
      </c>
      <c r="G35" s="396" t="s">
        <v>38</v>
      </c>
      <c r="H35" s="396" t="s">
        <v>4</v>
      </c>
      <c r="I35" s="419" t="s">
        <v>12</v>
      </c>
      <c r="J35" s="402" t="s">
        <v>13</v>
      </c>
      <c r="K35" s="402" t="s">
        <v>14</v>
      </c>
      <c r="L35" s="404" t="s">
        <v>15</v>
      </c>
      <c r="M35" s="402" t="s">
        <v>16</v>
      </c>
      <c r="N35" s="402" t="s">
        <v>17</v>
      </c>
      <c r="O35" s="414" t="s">
        <v>18</v>
      </c>
      <c r="P35" s="416" t="s">
        <v>7</v>
      </c>
      <c r="Q35" s="417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06"/>
      <c r="G36" s="398"/>
      <c r="H36" s="398"/>
      <c r="I36" s="420"/>
      <c r="J36" s="403"/>
      <c r="K36" s="403"/>
      <c r="L36" s="406"/>
      <c r="M36" s="403"/>
      <c r="N36" s="403"/>
      <c r="O36" s="415"/>
      <c r="P36" s="416"/>
      <c r="Q36" s="417"/>
      <c r="R36" s="1"/>
      <c r="S36" s="1"/>
    </row>
    <row r="37" spans="3:23" ht="41.25" customHeight="1" x14ac:dyDescent="0.25">
      <c r="C37" s="277">
        <v>1000</v>
      </c>
      <c r="D37" s="159">
        <v>1100</v>
      </c>
      <c r="E37" s="159">
        <v>113</v>
      </c>
      <c r="F37" s="160" t="s">
        <v>178</v>
      </c>
      <c r="G37" s="164" t="s">
        <v>248</v>
      </c>
      <c r="H37" s="164"/>
      <c r="I37" s="11">
        <v>15</v>
      </c>
      <c r="J37" s="12">
        <v>5928.06</v>
      </c>
      <c r="K37" s="12"/>
      <c r="L37" s="12">
        <f>J37-K37</f>
        <v>5928.06</v>
      </c>
      <c r="M37" s="12"/>
      <c r="N37" s="12">
        <v>628.05999999999995</v>
      </c>
      <c r="O37" s="12">
        <v>628.05999999999995</v>
      </c>
      <c r="P37" s="12">
        <f>L37-O37</f>
        <v>5300</v>
      </c>
      <c r="Q37" s="278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58"/>
      <c r="J38" s="161">
        <f>SUM(J37)</f>
        <v>5928.06</v>
      </c>
      <c r="K38" s="161">
        <f t="shared" ref="K38:P38" si="8">SUM(K37)</f>
        <v>0</v>
      </c>
      <c r="L38" s="161">
        <f t="shared" si="8"/>
        <v>5928.06</v>
      </c>
      <c r="M38" s="161">
        <f t="shared" si="8"/>
        <v>0</v>
      </c>
      <c r="N38" s="161">
        <f t="shared" si="8"/>
        <v>628.05999999999995</v>
      </c>
      <c r="O38" s="161">
        <f t="shared" si="8"/>
        <v>628.05999999999995</v>
      </c>
      <c r="P38" s="161">
        <f t="shared" si="8"/>
        <v>5300</v>
      </c>
      <c r="Q38" s="28"/>
      <c r="R38" s="20"/>
      <c r="S38" s="41"/>
      <c r="T38" s="41"/>
      <c r="U38" s="41"/>
      <c r="V38" s="41"/>
      <c r="W38" s="41"/>
    </row>
    <row r="39" spans="3:23" ht="39.75" customHeight="1" x14ac:dyDescent="0.25">
      <c r="C39" s="76">
        <v>1000</v>
      </c>
      <c r="D39" s="76">
        <v>1100</v>
      </c>
      <c r="E39" s="76">
        <v>113</v>
      </c>
      <c r="F39" s="148" t="s">
        <v>134</v>
      </c>
      <c r="G39" s="79" t="s">
        <v>53</v>
      </c>
      <c r="H39" s="149"/>
      <c r="I39" s="157">
        <v>15</v>
      </c>
      <c r="J39" s="13">
        <v>5562.4</v>
      </c>
      <c r="K39" s="13"/>
      <c r="L39" s="13">
        <f>J39-K39</f>
        <v>5562.4</v>
      </c>
      <c r="M39" s="13"/>
      <c r="N39" s="13">
        <v>562.4</v>
      </c>
      <c r="O39" s="13">
        <f>N39</f>
        <v>562.4</v>
      </c>
      <c r="P39" s="13">
        <f>L39-O39</f>
        <v>5000</v>
      </c>
      <c r="Q39" s="158"/>
      <c r="R39" s="20"/>
      <c r="S39" s="41"/>
      <c r="T39" s="41"/>
      <c r="U39" s="41"/>
      <c r="V39" s="41"/>
      <c r="W39" s="41"/>
    </row>
    <row r="40" spans="3:23" ht="39.75" customHeight="1" x14ac:dyDescent="0.25">
      <c r="C40" s="9">
        <v>1000</v>
      </c>
      <c r="D40" s="9">
        <v>1100</v>
      </c>
      <c r="E40" s="9">
        <v>113</v>
      </c>
      <c r="F40" s="106" t="s">
        <v>135</v>
      </c>
      <c r="G40" s="10" t="s">
        <v>31</v>
      </c>
      <c r="H40" s="138"/>
      <c r="I40" s="11">
        <v>15</v>
      </c>
      <c r="J40" s="13">
        <v>4417.3599999999997</v>
      </c>
      <c r="K40" s="13"/>
      <c r="L40" s="13">
        <f>J40-K40</f>
        <v>4417.3599999999997</v>
      </c>
      <c r="M40" s="13"/>
      <c r="N40" s="13">
        <v>367.36</v>
      </c>
      <c r="O40" s="13">
        <f>N40</f>
        <v>367.36</v>
      </c>
      <c r="P40" s="13">
        <f t="shared" ref="P40" si="9">L40-O40</f>
        <v>4049.9999999999995</v>
      </c>
      <c r="Q40" s="19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38"/>
      <c r="G41" s="10" t="s">
        <v>54</v>
      </c>
      <c r="H41" s="126"/>
      <c r="I41" s="11"/>
      <c r="J41" s="12"/>
      <c r="K41" s="12"/>
      <c r="L41" s="12">
        <v>0</v>
      </c>
      <c r="M41" s="12"/>
      <c r="N41" s="12"/>
      <c r="O41" s="12">
        <v>0</v>
      </c>
      <c r="P41" s="12">
        <v>0</v>
      </c>
      <c r="Q41" s="19"/>
      <c r="R41" s="20"/>
      <c r="S41" s="41"/>
      <c r="T41" s="41"/>
      <c r="U41" s="41"/>
      <c r="V41" s="41"/>
      <c r="W41" s="41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58"/>
      <c r="J42" s="27">
        <f>SUM(J39:J41)</f>
        <v>9979.7599999999984</v>
      </c>
      <c r="K42" s="27">
        <f t="shared" ref="K42:P42" si="10">SUM(K39:K41)</f>
        <v>0</v>
      </c>
      <c r="L42" s="27">
        <f t="shared" si="10"/>
        <v>9979.7599999999984</v>
      </c>
      <c r="M42" s="27">
        <f t="shared" si="10"/>
        <v>0</v>
      </c>
      <c r="N42" s="27">
        <f t="shared" si="10"/>
        <v>929.76</v>
      </c>
      <c r="O42" s="27">
        <f t="shared" si="10"/>
        <v>929.76</v>
      </c>
      <c r="P42" s="27">
        <f t="shared" si="10"/>
        <v>9050</v>
      </c>
      <c r="Q42" s="28"/>
      <c r="R42" s="20"/>
      <c r="S42" s="41"/>
      <c r="T42" s="41"/>
      <c r="U42" s="41"/>
      <c r="V42" s="41"/>
      <c r="W42" s="41"/>
    </row>
    <row r="43" spans="3:23" ht="39.75" customHeight="1" x14ac:dyDescent="0.25">
      <c r="C43" s="9">
        <v>1000</v>
      </c>
      <c r="D43" s="9">
        <v>1100</v>
      </c>
      <c r="E43" s="9">
        <v>113</v>
      </c>
      <c r="F43" s="106" t="s">
        <v>136</v>
      </c>
      <c r="G43" s="59" t="s">
        <v>57</v>
      </c>
      <c r="H43" s="119"/>
      <c r="I43" s="11">
        <v>15</v>
      </c>
      <c r="J43" s="12">
        <v>8333</v>
      </c>
      <c r="K43" s="12"/>
      <c r="L43" s="12">
        <v>8333</v>
      </c>
      <c r="M43" s="12"/>
      <c r="N43" s="12">
        <v>1141</v>
      </c>
      <c r="O43" s="60">
        <v>1141</v>
      </c>
      <c r="P43" s="12">
        <f>L43-O43</f>
        <v>7192</v>
      </c>
      <c r="Q43" s="275"/>
      <c r="R43" s="41"/>
      <c r="S43" s="20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38"/>
      <c r="G44" s="59" t="s">
        <v>58</v>
      </c>
      <c r="H44" s="126"/>
      <c r="I44" s="11"/>
      <c r="J44" s="12"/>
      <c r="K44" s="12"/>
      <c r="L44" s="12">
        <v>0</v>
      </c>
      <c r="M44" s="12"/>
      <c r="N44" s="12"/>
      <c r="O44" s="60"/>
      <c r="P44" s="12">
        <v>0</v>
      </c>
      <c r="Q44" s="275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7" t="s">
        <v>210</v>
      </c>
      <c r="G45" s="59" t="s">
        <v>36</v>
      </c>
      <c r="H45" s="119"/>
      <c r="I45" s="11">
        <v>15</v>
      </c>
      <c r="J45" s="12">
        <v>3089.65</v>
      </c>
      <c r="K45" s="12">
        <v>0</v>
      </c>
      <c r="L45" s="12">
        <v>3089.65</v>
      </c>
      <c r="M45" s="12"/>
      <c r="N45" s="12">
        <v>89.65</v>
      </c>
      <c r="O45" s="60">
        <v>89.65</v>
      </c>
      <c r="P45" s="12">
        <f>L45-O45</f>
        <v>3000</v>
      </c>
      <c r="Q45" s="275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8"/>
      <c r="G46" s="59" t="s">
        <v>59</v>
      </c>
      <c r="H46" s="126"/>
      <c r="I46" s="11"/>
      <c r="J46" s="12"/>
      <c r="K46" s="12">
        <v>0</v>
      </c>
      <c r="L46" s="12">
        <v>0</v>
      </c>
      <c r="M46" s="12"/>
      <c r="N46" s="12"/>
      <c r="O46" s="60"/>
      <c r="P46" s="12">
        <v>0</v>
      </c>
      <c r="Q46" s="275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 t="s">
        <v>60</v>
      </c>
      <c r="G47" s="59" t="s">
        <v>59</v>
      </c>
      <c r="H47" s="126"/>
      <c r="I47" s="11">
        <v>15</v>
      </c>
      <c r="J47" s="12">
        <v>4357.84</v>
      </c>
      <c r="K47" s="12">
        <v>0</v>
      </c>
      <c r="L47" s="12">
        <f>J47-K47</f>
        <v>4357.84</v>
      </c>
      <c r="M47" s="12"/>
      <c r="N47" s="12">
        <v>357.84</v>
      </c>
      <c r="O47" s="12">
        <v>357.84</v>
      </c>
      <c r="P47" s="12">
        <f>L47-O47</f>
        <v>4000</v>
      </c>
      <c r="Q47" s="275"/>
      <c r="R47" s="41"/>
      <c r="S47" s="20"/>
    </row>
    <row r="48" spans="3:23" ht="33.75" customHeight="1" x14ac:dyDescent="0.25">
      <c r="C48" s="23"/>
      <c r="D48" s="23"/>
      <c r="E48" s="23"/>
      <c r="F48" s="102" t="s">
        <v>62</v>
      </c>
      <c r="G48" s="33"/>
      <c r="H48" s="120"/>
      <c r="I48" s="40"/>
      <c r="J48" s="26">
        <f>SUM(J43:J47)</f>
        <v>15780.49</v>
      </c>
      <c r="K48" s="26">
        <f t="shared" ref="K48:P48" si="11">SUM(K43:K47)</f>
        <v>0</v>
      </c>
      <c r="L48" s="26">
        <f t="shared" si="11"/>
        <v>15780.49</v>
      </c>
      <c r="M48" s="26">
        <f t="shared" si="11"/>
        <v>0</v>
      </c>
      <c r="N48" s="26">
        <f t="shared" si="11"/>
        <v>1588.49</v>
      </c>
      <c r="O48" s="26">
        <f t="shared" si="11"/>
        <v>1588.49</v>
      </c>
      <c r="P48" s="26">
        <f t="shared" si="11"/>
        <v>14192</v>
      </c>
      <c r="Q48" s="33"/>
      <c r="R48" s="41"/>
      <c r="S48" s="20"/>
    </row>
    <row r="49" spans="3:23" x14ac:dyDescent="0.25">
      <c r="C49" s="43"/>
      <c r="D49" s="43"/>
      <c r="E49" s="43"/>
      <c r="F49" s="44"/>
      <c r="G49" s="15"/>
      <c r="H49" s="100"/>
      <c r="I49" s="45"/>
      <c r="J49" s="45"/>
      <c r="K49" s="45"/>
      <c r="L49" s="45"/>
      <c r="M49" s="45"/>
      <c r="N49" s="45"/>
      <c r="O49" s="45"/>
      <c r="P49" s="45"/>
      <c r="Q49" s="14"/>
      <c r="R49" s="41"/>
      <c r="S49" s="20"/>
    </row>
    <row r="50" spans="3:23" ht="42" customHeight="1" x14ac:dyDescent="0.25">
      <c r="C50" s="43"/>
      <c r="D50" s="43"/>
      <c r="E50" s="43"/>
      <c r="F50" s="418"/>
      <c r="G50" s="418"/>
      <c r="H50" s="418"/>
      <c r="I50" s="391"/>
      <c r="J50" s="391"/>
      <c r="K50" s="391"/>
      <c r="L50" s="391"/>
      <c r="M50" s="391"/>
      <c r="N50" s="391"/>
      <c r="O50" s="391"/>
      <c r="P50" s="391"/>
      <c r="Q50" s="14"/>
      <c r="R50" s="41"/>
      <c r="S50" s="41"/>
    </row>
    <row r="51" spans="3:23" ht="33" customHeight="1" x14ac:dyDescent="0.25">
      <c r="C51" s="43"/>
      <c r="D51" s="43"/>
      <c r="E51" s="43"/>
      <c r="F51" s="391" t="s">
        <v>0</v>
      </c>
      <c r="G51" s="391"/>
      <c r="H51" s="391"/>
      <c r="I51" s="45"/>
      <c r="J51" s="45"/>
      <c r="K51" s="45"/>
      <c r="L51" s="45"/>
      <c r="M51" s="45"/>
      <c r="N51" s="45"/>
      <c r="O51" s="45"/>
      <c r="P51" s="45"/>
      <c r="Q51" s="14"/>
      <c r="R51" s="41"/>
      <c r="S51" s="41"/>
      <c r="T51" s="1"/>
      <c r="U51" s="1"/>
      <c r="V51" s="1"/>
      <c r="W51" s="1"/>
    </row>
    <row r="52" spans="3:23" ht="18" x14ac:dyDescent="0.25">
      <c r="C52" s="3"/>
      <c r="D52" s="41"/>
      <c r="E52" s="41"/>
      <c r="F52" s="391" t="s">
        <v>1</v>
      </c>
      <c r="G52" s="391"/>
      <c r="H52" s="391"/>
      <c r="I52" s="391" t="s">
        <v>249</v>
      </c>
      <c r="J52" s="391"/>
      <c r="K52" s="391"/>
      <c r="L52" s="391"/>
      <c r="M52" s="391"/>
      <c r="N52" s="391"/>
      <c r="O52" s="391"/>
      <c r="P52" s="391"/>
      <c r="Q52" s="41"/>
      <c r="R52" s="20"/>
      <c r="S52" s="41"/>
      <c r="T52" s="1"/>
      <c r="U52" s="1"/>
      <c r="V52" s="1"/>
      <c r="W52" s="1"/>
    </row>
    <row r="53" spans="3:23" ht="42.75" customHeight="1" x14ac:dyDescent="0.25">
      <c r="C53" s="4"/>
      <c r="D53" s="41"/>
      <c r="E53" s="41"/>
      <c r="F53" s="391"/>
      <c r="G53" s="391"/>
      <c r="H53" s="391"/>
      <c r="I53" s="46"/>
      <c r="J53" s="46"/>
      <c r="K53" s="46"/>
      <c r="L53" s="46"/>
      <c r="M53" s="46"/>
      <c r="N53" s="46"/>
      <c r="O53" s="46"/>
      <c r="P53" s="46"/>
      <c r="Q53" s="41"/>
      <c r="R53" s="41"/>
      <c r="S53" s="41"/>
      <c r="T53" s="1"/>
      <c r="U53" s="1"/>
      <c r="V53" s="1"/>
      <c r="W53" s="1"/>
    </row>
    <row r="54" spans="3:23" x14ac:dyDescent="0.25">
      <c r="C54" s="402" t="s">
        <v>9</v>
      </c>
      <c r="D54" s="402" t="s">
        <v>10</v>
      </c>
      <c r="E54" s="402" t="s">
        <v>11</v>
      </c>
      <c r="F54" s="404" t="s">
        <v>2</v>
      </c>
      <c r="G54" s="396" t="s">
        <v>38</v>
      </c>
      <c r="H54" s="396" t="s">
        <v>4</v>
      </c>
      <c r="I54" s="409" t="s">
        <v>12</v>
      </c>
      <c r="J54" s="47" t="s">
        <v>39</v>
      </c>
      <c r="K54" s="47"/>
      <c r="L54" s="48"/>
      <c r="M54" s="423" t="s">
        <v>6</v>
      </c>
      <c r="N54" s="424"/>
      <c r="O54" s="425"/>
      <c r="P54" s="396" t="s">
        <v>7</v>
      </c>
      <c r="Q54" s="404" t="s">
        <v>8</v>
      </c>
      <c r="R54" s="41"/>
      <c r="S54" s="41"/>
      <c r="T54" s="1"/>
      <c r="U54" s="1"/>
      <c r="V54" s="1"/>
      <c r="W54" s="1"/>
    </row>
    <row r="55" spans="3:23" x14ac:dyDescent="0.25">
      <c r="C55" s="421"/>
      <c r="D55" s="421"/>
      <c r="E55" s="421"/>
      <c r="F55" s="405"/>
      <c r="G55" s="397"/>
      <c r="H55" s="397"/>
      <c r="I55" s="422"/>
      <c r="J55" s="409" t="s">
        <v>13</v>
      </c>
      <c r="K55" s="409" t="s">
        <v>14</v>
      </c>
      <c r="L55" s="426" t="s">
        <v>15</v>
      </c>
      <c r="M55" s="409" t="s">
        <v>16</v>
      </c>
      <c r="N55" s="402" t="s">
        <v>17</v>
      </c>
      <c r="O55" s="402" t="s">
        <v>18</v>
      </c>
      <c r="P55" s="397"/>
      <c r="Q55" s="405"/>
      <c r="R55" s="41"/>
      <c r="S55" s="41"/>
      <c r="T55" s="1"/>
      <c r="U55" s="1"/>
      <c r="V55" s="1"/>
      <c r="W55" s="1"/>
    </row>
    <row r="56" spans="3:23" ht="20.25" customHeight="1" x14ac:dyDescent="0.25">
      <c r="C56" s="403"/>
      <c r="D56" s="403"/>
      <c r="E56" s="403"/>
      <c r="F56" s="406"/>
      <c r="G56" s="398"/>
      <c r="H56" s="398"/>
      <c r="I56" s="410"/>
      <c r="J56" s="410"/>
      <c r="K56" s="410"/>
      <c r="L56" s="427"/>
      <c r="M56" s="410"/>
      <c r="N56" s="403"/>
      <c r="O56" s="403"/>
      <c r="P56" s="398"/>
      <c r="Q56" s="406"/>
      <c r="R56" s="41"/>
      <c r="S56" s="41"/>
      <c r="T56" s="1"/>
      <c r="U56" s="1"/>
      <c r="V56" s="1"/>
      <c r="W56" s="1"/>
    </row>
    <row r="57" spans="3:23" ht="35.1" customHeight="1" x14ac:dyDescent="0.25">
      <c r="C57" s="11">
        <v>1000</v>
      </c>
      <c r="D57" s="9">
        <v>1100</v>
      </c>
      <c r="E57" s="9">
        <v>113</v>
      </c>
      <c r="F57" s="106" t="s">
        <v>127</v>
      </c>
      <c r="G57" s="10" t="s">
        <v>40</v>
      </c>
      <c r="H57" s="215"/>
      <c r="I57" s="11">
        <v>15</v>
      </c>
      <c r="J57" s="12">
        <v>5928.06</v>
      </c>
      <c r="K57" s="12"/>
      <c r="L57" s="12">
        <f>J57-K57</f>
        <v>5928.06</v>
      </c>
      <c r="M57" s="12"/>
      <c r="N57" s="12">
        <v>628.05999999999995</v>
      </c>
      <c r="O57" s="12">
        <v>628.05999999999995</v>
      </c>
      <c r="P57" s="12">
        <f>L57-O57</f>
        <v>5300</v>
      </c>
      <c r="Q57" s="49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42" t="s">
        <v>165</v>
      </c>
      <c r="G58" s="50" t="s">
        <v>187</v>
      </c>
      <c r="H58" s="125"/>
      <c r="I58" s="11">
        <v>15</v>
      </c>
      <c r="J58" s="12">
        <v>4357.84</v>
      </c>
      <c r="K58" s="12">
        <v>0</v>
      </c>
      <c r="L58" s="12">
        <f>J58-K58</f>
        <v>4357.84</v>
      </c>
      <c r="M58" s="12"/>
      <c r="N58" s="12">
        <v>357.84</v>
      </c>
      <c r="O58" s="12">
        <v>357.84</v>
      </c>
      <c r="P58" s="12">
        <f>L58-O58</f>
        <v>4000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9">
        <v>1000</v>
      </c>
      <c r="D59" s="9">
        <v>1100</v>
      </c>
      <c r="E59" s="9">
        <v>113</v>
      </c>
      <c r="F59" s="138" t="s">
        <v>41</v>
      </c>
      <c r="G59" s="10" t="s">
        <v>42</v>
      </c>
      <c r="H59" s="126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19"/>
      <c r="R59" s="20"/>
      <c r="S59" s="20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06" t="s">
        <v>128</v>
      </c>
      <c r="G60" s="51" t="s">
        <v>43</v>
      </c>
      <c r="H60" s="121"/>
      <c r="I60" s="11">
        <v>15</v>
      </c>
      <c r="J60" s="12">
        <v>5928.06</v>
      </c>
      <c r="K60" s="12"/>
      <c r="L60" s="12">
        <f t="shared" ref="L60" si="12">J60-K60</f>
        <v>5928.06</v>
      </c>
      <c r="M60" s="12"/>
      <c r="N60" s="12">
        <v>628.05999999999995</v>
      </c>
      <c r="O60" s="12">
        <v>628.05999999999995</v>
      </c>
      <c r="P60" s="12">
        <f>L60-O60</f>
        <v>5300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129</v>
      </c>
      <c r="G61" s="10" t="s">
        <v>23</v>
      </c>
      <c r="H61" s="202"/>
      <c r="I61" s="11">
        <v>15</v>
      </c>
      <c r="J61" s="12">
        <v>2379.1999999999998</v>
      </c>
      <c r="K61" s="12">
        <v>20.8</v>
      </c>
      <c r="L61" s="12">
        <f>J61+K61</f>
        <v>2400</v>
      </c>
      <c r="M61" s="12"/>
      <c r="N61" s="12">
        <v>0</v>
      </c>
      <c r="O61" s="13">
        <v>0</v>
      </c>
      <c r="P61" s="12">
        <f t="shared" ref="P61:P62" si="13">L61-O61</f>
        <v>2400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11">
        <v>1000</v>
      </c>
      <c r="D62" s="11">
        <v>1100</v>
      </c>
      <c r="E62" s="11">
        <v>113</v>
      </c>
      <c r="F62" s="106"/>
      <c r="G62" s="52" t="s">
        <v>42</v>
      </c>
      <c r="H62" s="121"/>
      <c r="I62" s="11"/>
      <c r="J62" s="12"/>
      <c r="K62" s="12"/>
      <c r="L62" s="12"/>
      <c r="M62" s="12"/>
      <c r="N62" s="12"/>
      <c r="O62" s="12"/>
      <c r="P62" s="12">
        <f t="shared" si="13"/>
        <v>0</v>
      </c>
      <c r="Q62" s="49"/>
      <c r="R62" s="41"/>
      <c r="S62" s="41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6"/>
      <c r="J63" s="26">
        <f>SUM(J57:J62)</f>
        <v>22951.000000000004</v>
      </c>
      <c r="K63" s="26">
        <f t="shared" ref="K63:P63" si="14">SUM(K57:K62)</f>
        <v>20.8</v>
      </c>
      <c r="L63" s="26">
        <f t="shared" si="14"/>
        <v>22971.800000000003</v>
      </c>
      <c r="M63" s="26">
        <f t="shared" si="14"/>
        <v>0</v>
      </c>
      <c r="N63" s="26">
        <f t="shared" si="14"/>
        <v>1971.7999999999997</v>
      </c>
      <c r="O63" s="26">
        <f t="shared" si="14"/>
        <v>1971.7999999999997</v>
      </c>
      <c r="P63" s="26">
        <f t="shared" si="14"/>
        <v>21000</v>
      </c>
      <c r="Q63" s="55"/>
      <c r="R63" s="41"/>
      <c r="S63" s="41"/>
      <c r="T63" s="1"/>
      <c r="U63" s="1"/>
      <c r="V63" s="1"/>
      <c r="W63" s="1"/>
    </row>
    <row r="64" spans="3:23" ht="35.1" customHeight="1" x14ac:dyDescent="0.25">
      <c r="C64" s="9">
        <v>1000</v>
      </c>
      <c r="D64" s="9">
        <v>1100</v>
      </c>
      <c r="E64" s="9">
        <v>113</v>
      </c>
      <c r="F64" s="138"/>
      <c r="G64" s="10"/>
      <c r="H64" s="126"/>
      <c r="I64" s="11"/>
      <c r="J64" s="12"/>
      <c r="K64" s="12"/>
      <c r="L64" s="12">
        <v>0</v>
      </c>
      <c r="M64" s="12"/>
      <c r="N64" s="12"/>
      <c r="O64" s="12">
        <v>0</v>
      </c>
      <c r="P64" s="12">
        <v>0</v>
      </c>
      <c r="Q64" s="10"/>
      <c r="R64" s="14"/>
      <c r="S64" s="15"/>
      <c r="T64" s="15"/>
      <c r="U64" s="15"/>
      <c r="V64" s="15"/>
      <c r="W64" s="15"/>
    </row>
    <row r="65" spans="3:23" s="109" customFormat="1" ht="35.1" customHeight="1" x14ac:dyDescent="0.25">
      <c r="C65" s="29">
        <v>1000</v>
      </c>
      <c r="D65" s="29">
        <v>1100</v>
      </c>
      <c r="E65" s="29">
        <v>113</v>
      </c>
      <c r="F65" s="106" t="s">
        <v>130</v>
      </c>
      <c r="G65" s="18" t="s">
        <v>45</v>
      </c>
      <c r="H65" s="138"/>
      <c r="I65" s="11">
        <v>15</v>
      </c>
      <c r="J65" s="114">
        <v>5562.4</v>
      </c>
      <c r="K65" s="114"/>
      <c r="L65" s="114">
        <f>J65-K65</f>
        <v>5562.4</v>
      </c>
      <c r="M65" s="114"/>
      <c r="N65" s="114">
        <v>562.4</v>
      </c>
      <c r="O65" s="114">
        <f>N65</f>
        <v>562.4</v>
      </c>
      <c r="P65" s="115">
        <f>L65-O65</f>
        <v>5000</v>
      </c>
      <c r="Q65" s="18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/>
      <c r="G66" s="18"/>
      <c r="H66" s="127"/>
      <c r="J66" s="13"/>
      <c r="K66" s="13"/>
      <c r="L66" s="13"/>
      <c r="M66" s="13"/>
      <c r="N66" s="13"/>
      <c r="O66" s="13"/>
      <c r="P66" s="115">
        <f t="shared" ref="P66:P68" si="15">L66-O66</f>
        <v>0</v>
      </c>
      <c r="Q66" s="22"/>
      <c r="R66" s="20"/>
      <c r="S66" s="41"/>
      <c r="T66" s="41"/>
      <c r="U66" s="41"/>
      <c r="V66" s="41"/>
      <c r="W66" s="41"/>
    </row>
    <row r="67" spans="3:23" ht="35.1" customHeight="1" x14ac:dyDescent="0.25">
      <c r="C67" s="9">
        <v>1000</v>
      </c>
      <c r="D67" s="9">
        <v>1100</v>
      </c>
      <c r="E67" s="9">
        <v>113</v>
      </c>
      <c r="F67" s="138" t="s">
        <v>218</v>
      </c>
      <c r="G67" s="10" t="s">
        <v>220</v>
      </c>
      <c r="H67" s="126"/>
      <c r="I67" s="11">
        <v>15</v>
      </c>
      <c r="J67" s="12">
        <v>3219.57</v>
      </c>
      <c r="K67" s="12"/>
      <c r="L67" s="12">
        <v>3219.57</v>
      </c>
      <c r="M67" s="12"/>
      <c r="N67" s="12">
        <v>103.78</v>
      </c>
      <c r="O67" s="12">
        <v>103.78</v>
      </c>
      <c r="P67" s="115">
        <f>L67-O67</f>
        <v>3115.79</v>
      </c>
      <c r="Q67" s="19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06" t="s">
        <v>131</v>
      </c>
      <c r="G68" s="10" t="s">
        <v>23</v>
      </c>
      <c r="H68" s="202"/>
      <c r="I68" s="11">
        <v>15</v>
      </c>
      <c r="J68" s="12">
        <v>2379.1999999999998</v>
      </c>
      <c r="K68" s="12">
        <v>20.8</v>
      </c>
      <c r="L68" s="12">
        <f>J68+K68</f>
        <v>2400</v>
      </c>
      <c r="M68" s="12"/>
      <c r="N68" s="12">
        <v>0</v>
      </c>
      <c r="O68" s="13">
        <v>0</v>
      </c>
      <c r="P68" s="12">
        <f t="shared" si="15"/>
        <v>2400</v>
      </c>
      <c r="Q68" s="19"/>
      <c r="R68" s="20"/>
      <c r="S68" s="20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38" t="s">
        <v>46</v>
      </c>
      <c r="G69" s="10" t="s">
        <v>47</v>
      </c>
      <c r="H69" s="126"/>
      <c r="I69" s="11">
        <v>15</v>
      </c>
      <c r="J69" s="12">
        <v>1975</v>
      </c>
      <c r="K69" s="12">
        <v>75</v>
      </c>
      <c r="L69" s="12">
        <f>J69+K69</f>
        <v>2050</v>
      </c>
      <c r="M69" s="12"/>
      <c r="N69" s="12"/>
      <c r="O69" s="12"/>
      <c r="P69" s="12">
        <f>L69</f>
        <v>2050</v>
      </c>
      <c r="Q69" s="19"/>
      <c r="R69" s="14"/>
      <c r="S69" s="15"/>
      <c r="T69" s="15"/>
      <c r="U69" s="15"/>
      <c r="V69" s="15"/>
      <c r="W69" s="15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56"/>
      <c r="J70" s="27">
        <f>SUM(J64:J69)</f>
        <v>13136.169999999998</v>
      </c>
      <c r="K70" s="27">
        <f t="shared" ref="K70:N70" si="16">SUM(K64:K69)</f>
        <v>95.8</v>
      </c>
      <c r="L70" s="27">
        <f t="shared" si="16"/>
        <v>13231.97</v>
      </c>
      <c r="M70" s="27">
        <f t="shared" si="16"/>
        <v>0</v>
      </c>
      <c r="N70" s="27">
        <f t="shared" si="16"/>
        <v>666.18</v>
      </c>
      <c r="O70" s="27">
        <f>SUM(O64:O69)</f>
        <v>666.18</v>
      </c>
      <c r="P70" s="27">
        <f>SUM(P64:P69)</f>
        <v>12565.79</v>
      </c>
      <c r="Q70" s="57"/>
      <c r="R70" s="20"/>
      <c r="S70" s="41"/>
      <c r="T70" s="41"/>
      <c r="U70" s="41"/>
      <c r="V70" s="41"/>
      <c r="W70" s="41"/>
    </row>
    <row r="71" spans="3:23" ht="35.1" customHeight="1" x14ac:dyDescent="0.25">
      <c r="C71" s="9">
        <v>1000</v>
      </c>
      <c r="D71" s="9">
        <v>1100</v>
      </c>
      <c r="E71" s="9">
        <v>113</v>
      </c>
      <c r="F71" s="106" t="s">
        <v>132</v>
      </c>
      <c r="G71" s="50" t="s">
        <v>49</v>
      </c>
      <c r="H71" s="138"/>
      <c r="I71" s="11">
        <v>15</v>
      </c>
      <c r="J71" s="12">
        <v>9541</v>
      </c>
      <c r="K71" s="12">
        <v>0</v>
      </c>
      <c r="L71" s="12">
        <v>9541</v>
      </c>
      <c r="M71" s="12"/>
      <c r="N71" s="12">
        <v>1400</v>
      </c>
      <c r="O71" s="12">
        <v>1400</v>
      </c>
      <c r="P71" s="12">
        <f>L71-O71</f>
        <v>8141</v>
      </c>
      <c r="Q71" s="19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38"/>
      <c r="G72" s="136" t="s">
        <v>162</v>
      </c>
      <c r="H72" s="126"/>
      <c r="I72" s="11"/>
      <c r="J72" s="12"/>
      <c r="K72" s="12"/>
      <c r="L72" s="12"/>
      <c r="M72" s="12"/>
      <c r="N72" s="12"/>
      <c r="O72" s="12"/>
      <c r="P72" s="12"/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06"/>
      <c r="G73" s="10"/>
      <c r="H73" s="119"/>
      <c r="I73" s="11"/>
      <c r="J73" s="12"/>
      <c r="K73" s="12">
        <v>0</v>
      </c>
      <c r="L73" s="12">
        <f>J73-K73</f>
        <v>0</v>
      </c>
      <c r="M73" s="12"/>
      <c r="N73" s="12"/>
      <c r="O73" s="12"/>
      <c r="P73" s="12">
        <f>L73-O73</f>
        <v>0</v>
      </c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38" t="s">
        <v>193</v>
      </c>
      <c r="G74" s="10" t="s">
        <v>50</v>
      </c>
      <c r="H74" s="126"/>
      <c r="I74" s="11">
        <v>15</v>
      </c>
      <c r="J74" s="13">
        <v>4953.2</v>
      </c>
      <c r="K74" s="13"/>
      <c r="L74" s="12">
        <f t="shared" ref="L74" si="17">J74+K74</f>
        <v>4953.2</v>
      </c>
      <c r="M74" s="13"/>
      <c r="N74" s="13">
        <v>453.2</v>
      </c>
      <c r="O74" s="30">
        <f>N74</f>
        <v>453.2</v>
      </c>
      <c r="P74" s="12">
        <f>L74-O74</f>
        <v>4500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185</v>
      </c>
      <c r="G75" s="10" t="s">
        <v>181</v>
      </c>
      <c r="H75" s="126"/>
      <c r="I75" s="11">
        <v>15</v>
      </c>
      <c r="J75" s="12">
        <v>4298.5</v>
      </c>
      <c r="K75" s="12">
        <v>0</v>
      </c>
      <c r="L75" s="12">
        <f>J75-K75</f>
        <v>4298.5</v>
      </c>
      <c r="M75" s="12"/>
      <c r="N75" s="163">
        <v>348.5</v>
      </c>
      <c r="O75" s="12">
        <v>348.5</v>
      </c>
      <c r="P75" s="163">
        <f>L75-O75</f>
        <v>3950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06" t="s">
        <v>133</v>
      </c>
      <c r="G76" s="50" t="s">
        <v>51</v>
      </c>
      <c r="H76" s="138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2">
        <v>348.5</v>
      </c>
      <c r="O76" s="12">
        <v>348.5</v>
      </c>
      <c r="P76" s="12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56"/>
      <c r="J77" s="27">
        <f>SUM(J71:J76)</f>
        <v>23091.200000000001</v>
      </c>
      <c r="K77" s="27">
        <f t="shared" ref="K77:P77" si="18">SUM(K71:K76)</f>
        <v>0</v>
      </c>
      <c r="L77" s="27">
        <f t="shared" si="18"/>
        <v>23091.200000000001</v>
      </c>
      <c r="M77" s="27">
        <f t="shared" si="18"/>
        <v>0</v>
      </c>
      <c r="N77" s="27">
        <f t="shared" si="18"/>
        <v>2550.1999999999998</v>
      </c>
      <c r="O77" s="27">
        <f t="shared" si="18"/>
        <v>2550.1999999999998</v>
      </c>
      <c r="P77" s="27">
        <f t="shared" si="18"/>
        <v>20541</v>
      </c>
      <c r="Q77" s="28"/>
      <c r="R77" s="20"/>
      <c r="S77" s="41"/>
      <c r="T77" s="41"/>
      <c r="U77" s="41"/>
      <c r="V77" s="41"/>
      <c r="W77" s="41"/>
    </row>
    <row r="78" spans="3:23" ht="27" customHeight="1" x14ac:dyDescent="0.25">
      <c r="C78" s="43"/>
      <c r="D78" s="43"/>
      <c r="E78" s="43"/>
      <c r="F78" s="44"/>
      <c r="G78" s="15"/>
      <c r="H78" s="100"/>
      <c r="I78" s="45"/>
      <c r="J78" s="45"/>
      <c r="K78" s="45"/>
      <c r="L78" s="45"/>
      <c r="M78" s="45"/>
      <c r="N78" s="45"/>
      <c r="O78" s="45"/>
      <c r="P78" s="45"/>
      <c r="Q78" s="14"/>
      <c r="R78" s="41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391"/>
      <c r="G80" s="391"/>
      <c r="H80" s="391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 t="s">
        <v>0</v>
      </c>
      <c r="G81" s="391"/>
      <c r="H81" s="391"/>
      <c r="I81" s="45"/>
      <c r="J81" s="45"/>
      <c r="K81" s="45"/>
      <c r="L81" s="45"/>
      <c r="M81" s="45"/>
      <c r="N81" s="45"/>
      <c r="O81" s="45"/>
      <c r="P81" s="45"/>
      <c r="Q81" s="14"/>
      <c r="R81" s="41"/>
      <c r="S81" s="41"/>
      <c r="T81" s="41"/>
      <c r="U81" s="41"/>
      <c r="V81" s="41"/>
      <c r="W81" s="41"/>
    </row>
    <row r="82" spans="2:23" ht="18" x14ac:dyDescent="0.25">
      <c r="C82" s="3"/>
      <c r="D82" s="41"/>
      <c r="E82" s="41"/>
      <c r="F82" s="391" t="s">
        <v>1</v>
      </c>
      <c r="G82" s="391"/>
      <c r="H82" s="391"/>
      <c r="I82" s="391" t="s">
        <v>249</v>
      </c>
      <c r="J82" s="391"/>
      <c r="K82" s="391"/>
      <c r="L82" s="391"/>
      <c r="M82" s="391"/>
      <c r="N82" s="391"/>
      <c r="O82" s="391"/>
      <c r="P82" s="391"/>
      <c r="Q82" s="41"/>
      <c r="R82" s="41"/>
      <c r="S82" s="20"/>
    </row>
    <row r="83" spans="2:23" ht="18" x14ac:dyDescent="0.25">
      <c r="C83" s="4"/>
      <c r="D83" s="41"/>
      <c r="E83" s="41"/>
      <c r="F83" s="413"/>
      <c r="G83" s="413"/>
      <c r="H83" s="413"/>
      <c r="I83" s="46"/>
      <c r="J83" s="46"/>
      <c r="K83" s="46"/>
      <c r="L83" s="46"/>
      <c r="M83" s="46"/>
      <c r="N83" s="46"/>
      <c r="O83" s="46"/>
      <c r="P83" s="46"/>
      <c r="Q83" s="41"/>
      <c r="R83" s="41"/>
      <c r="S83" s="20"/>
    </row>
    <row r="84" spans="2:23" x14ac:dyDescent="0.25">
      <c r="C84" s="402" t="s">
        <v>9</v>
      </c>
      <c r="D84" s="402" t="s">
        <v>10</v>
      </c>
      <c r="E84" s="402" t="s">
        <v>11</v>
      </c>
      <c r="F84" s="404" t="s">
        <v>2</v>
      </c>
      <c r="G84" s="404" t="s">
        <v>38</v>
      </c>
      <c r="H84" s="404" t="s">
        <v>4</v>
      </c>
      <c r="I84" s="409" t="s">
        <v>12</v>
      </c>
      <c r="J84" s="47" t="s">
        <v>56</v>
      </c>
      <c r="K84" s="48"/>
      <c r="L84" s="48"/>
      <c r="M84" s="423" t="s">
        <v>6</v>
      </c>
      <c r="N84" s="424"/>
      <c r="O84" s="425"/>
      <c r="P84" s="396" t="s">
        <v>7</v>
      </c>
      <c r="Q84" s="396" t="s">
        <v>8</v>
      </c>
      <c r="R84" s="41"/>
      <c r="S84" s="20"/>
    </row>
    <row r="85" spans="2:23" x14ac:dyDescent="0.25">
      <c r="C85" s="421"/>
      <c r="D85" s="421"/>
      <c r="E85" s="421"/>
      <c r="F85" s="405"/>
      <c r="G85" s="405"/>
      <c r="H85" s="405"/>
      <c r="I85" s="422"/>
      <c r="J85" s="409" t="s">
        <v>13</v>
      </c>
      <c r="K85" s="409" t="s">
        <v>14</v>
      </c>
      <c r="L85" s="428" t="s">
        <v>15</v>
      </c>
      <c r="M85" s="409" t="s">
        <v>16</v>
      </c>
      <c r="N85" s="402" t="s">
        <v>17</v>
      </c>
      <c r="O85" s="402" t="s">
        <v>18</v>
      </c>
      <c r="P85" s="397"/>
      <c r="Q85" s="397"/>
      <c r="R85" s="41"/>
      <c r="S85" s="20"/>
    </row>
    <row r="86" spans="2:23" ht="22.5" customHeight="1" x14ac:dyDescent="0.25">
      <c r="C86" s="403"/>
      <c r="D86" s="403"/>
      <c r="E86" s="403"/>
      <c r="F86" s="406"/>
      <c r="G86" s="406"/>
      <c r="H86" s="406"/>
      <c r="I86" s="410"/>
      <c r="J86" s="410"/>
      <c r="K86" s="410"/>
      <c r="L86" s="429"/>
      <c r="M86" s="410"/>
      <c r="N86" s="403"/>
      <c r="O86" s="403"/>
      <c r="P86" s="398"/>
      <c r="Q86" s="398"/>
      <c r="R86" s="41"/>
      <c r="S86" s="20"/>
    </row>
    <row r="87" spans="2:23" ht="35.1" customHeight="1" x14ac:dyDescent="0.25">
      <c r="C87" s="9">
        <v>1000</v>
      </c>
      <c r="D87" s="9">
        <v>1100</v>
      </c>
      <c r="E87" s="9">
        <v>113</v>
      </c>
      <c r="F87" s="138" t="s">
        <v>63</v>
      </c>
      <c r="G87" s="10" t="s">
        <v>64</v>
      </c>
      <c r="H87" s="126"/>
      <c r="I87" s="11">
        <v>15</v>
      </c>
      <c r="J87" s="12">
        <v>2730.31</v>
      </c>
      <c r="K87" s="12">
        <v>0</v>
      </c>
      <c r="L87" s="12">
        <f>J87+K87</f>
        <v>2730.31</v>
      </c>
      <c r="M87" s="12"/>
      <c r="N87" s="12">
        <v>30.31</v>
      </c>
      <c r="O87" s="12">
        <v>30.31</v>
      </c>
      <c r="P87" s="12">
        <f>L87-O87</f>
        <v>2700</v>
      </c>
      <c r="Q87" s="10"/>
      <c r="R87" s="41"/>
      <c r="S87" s="20"/>
    </row>
    <row r="88" spans="2:23" ht="35.1" customHeight="1" x14ac:dyDescent="0.25">
      <c r="C88" s="62"/>
      <c r="D88" s="62"/>
      <c r="E88" s="62"/>
      <c r="F88" s="24" t="s">
        <v>65</v>
      </c>
      <c r="G88" s="25"/>
      <c r="H88" s="61"/>
      <c r="I88" s="58"/>
      <c r="J88" s="27">
        <f>J87</f>
        <v>2730.31</v>
      </c>
      <c r="K88" s="27">
        <f t="shared" ref="K88:P88" si="19">K87</f>
        <v>0</v>
      </c>
      <c r="L88" s="27">
        <f t="shared" si="19"/>
        <v>2730.31</v>
      </c>
      <c r="M88" s="27">
        <f t="shared" si="19"/>
        <v>0</v>
      </c>
      <c r="N88" s="27">
        <f t="shared" si="19"/>
        <v>30.31</v>
      </c>
      <c r="O88" s="27">
        <f t="shared" si="19"/>
        <v>30.31</v>
      </c>
      <c r="P88" s="27">
        <f t="shared" si="19"/>
        <v>2700</v>
      </c>
      <c r="Q88" s="33"/>
      <c r="R88" s="41"/>
      <c r="S88" s="20"/>
    </row>
    <row r="89" spans="2:23" ht="35.1" customHeight="1" x14ac:dyDescent="0.25">
      <c r="C89" s="9">
        <v>1000</v>
      </c>
      <c r="D89" s="9">
        <v>1100</v>
      </c>
      <c r="E89" s="9">
        <v>113</v>
      </c>
      <c r="F89" s="137"/>
      <c r="G89" s="10" t="s">
        <v>66</v>
      </c>
      <c r="H89" s="202"/>
      <c r="I89" s="11">
        <v>0</v>
      </c>
      <c r="J89" s="12">
        <v>0</v>
      </c>
      <c r="K89" s="12">
        <v>0</v>
      </c>
      <c r="L89" s="12">
        <v>0</v>
      </c>
      <c r="M89" s="12"/>
      <c r="N89" s="12"/>
      <c r="O89" s="12"/>
      <c r="P89" s="12">
        <v>0</v>
      </c>
      <c r="Q89" s="19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8" t="s">
        <v>204</v>
      </c>
      <c r="G90" s="10" t="s">
        <v>67</v>
      </c>
      <c r="H90" s="126"/>
      <c r="I90" s="11">
        <v>15</v>
      </c>
      <c r="J90" s="114">
        <v>5562.4</v>
      </c>
      <c r="K90" s="114"/>
      <c r="L90" s="114">
        <f>J90-K90</f>
        <v>5562.4</v>
      </c>
      <c r="M90" s="114"/>
      <c r="N90" s="114">
        <v>562.4</v>
      </c>
      <c r="O90" s="114">
        <f>N90</f>
        <v>562.4</v>
      </c>
      <c r="P90" s="115">
        <f>L90-O90</f>
        <v>5000</v>
      </c>
      <c r="Q90" s="19"/>
      <c r="R90" s="41"/>
      <c r="S90" s="20"/>
    </row>
    <row r="91" spans="2:23" ht="35.1" customHeight="1" x14ac:dyDescent="0.25">
      <c r="B91" s="109"/>
      <c r="C91" s="9">
        <v>1000</v>
      </c>
      <c r="D91" s="9">
        <v>1100</v>
      </c>
      <c r="E91" s="9">
        <v>113</v>
      </c>
      <c r="F91" s="138" t="s">
        <v>167</v>
      </c>
      <c r="G91" s="10" t="s">
        <v>47</v>
      </c>
      <c r="H91" s="126"/>
      <c r="I91" s="11">
        <v>15</v>
      </c>
      <c r="J91" s="12">
        <v>2392.4299999999998</v>
      </c>
      <c r="K91" s="12">
        <f>19.95+0.62</f>
        <v>20.57</v>
      </c>
      <c r="L91" s="12">
        <f>J91+K91</f>
        <v>2413</v>
      </c>
      <c r="M91" s="12"/>
      <c r="N91" s="12"/>
      <c r="O91" s="12"/>
      <c r="P91" s="12">
        <f>L91-O91</f>
        <v>2413</v>
      </c>
      <c r="Q91" s="19"/>
      <c r="R91" s="41"/>
      <c r="S91" s="20"/>
    </row>
    <row r="92" spans="2:23" ht="35.1" customHeight="1" x14ac:dyDescent="0.25">
      <c r="C92" s="23"/>
      <c r="D92" s="23"/>
      <c r="E92" s="23"/>
      <c r="F92" s="25" t="s">
        <v>68</v>
      </c>
      <c r="G92" s="33"/>
      <c r="H92" s="120"/>
      <c r="I92" s="63"/>
      <c r="J92" s="27">
        <f>SUM(J89:J91)</f>
        <v>7954.83</v>
      </c>
      <c r="K92" s="27">
        <f t="shared" ref="K92:O92" si="20">SUM(K89:K91)</f>
        <v>20.57</v>
      </c>
      <c r="L92" s="27">
        <f t="shared" si="20"/>
        <v>7975.4</v>
      </c>
      <c r="M92" s="27">
        <f t="shared" si="20"/>
        <v>0</v>
      </c>
      <c r="N92" s="27">
        <f t="shared" si="20"/>
        <v>562.4</v>
      </c>
      <c r="O92" s="27">
        <f t="shared" si="20"/>
        <v>562.4</v>
      </c>
      <c r="P92" s="27">
        <f>SUM(P89:P91)</f>
        <v>7413</v>
      </c>
      <c r="Q92" s="35"/>
      <c r="R92" s="41"/>
      <c r="S92" s="20"/>
    </row>
    <row r="93" spans="2:23" ht="35.1" customHeight="1" x14ac:dyDescent="0.25">
      <c r="C93" s="9">
        <v>1000</v>
      </c>
      <c r="D93" s="9">
        <v>1100</v>
      </c>
      <c r="E93" s="9">
        <v>113</v>
      </c>
      <c r="F93" s="137"/>
      <c r="G93" s="10" t="s">
        <v>69</v>
      </c>
      <c r="H93" s="139"/>
      <c r="I93" s="11"/>
      <c r="J93" s="12">
        <v>0</v>
      </c>
      <c r="K93" s="12"/>
      <c r="L93" s="12">
        <v>0</v>
      </c>
      <c r="M93" s="12"/>
      <c r="N93" s="12">
        <v>0</v>
      </c>
      <c r="O93" s="12">
        <f>N93</f>
        <v>0</v>
      </c>
      <c r="P93" s="12">
        <f>L93-O93</f>
        <v>0</v>
      </c>
      <c r="Q93" s="22"/>
      <c r="R93" s="41"/>
      <c r="S93" s="20"/>
    </row>
    <row r="94" spans="2:23" s="109" customFormat="1" ht="35.1" customHeight="1" x14ac:dyDescent="0.25">
      <c r="C94" s="29">
        <v>1000</v>
      </c>
      <c r="D94" s="29">
        <v>1100</v>
      </c>
      <c r="E94" s="29">
        <v>113</v>
      </c>
      <c r="F94" s="137" t="s">
        <v>172</v>
      </c>
      <c r="G94" s="18" t="s">
        <v>42</v>
      </c>
      <c r="H94" s="216"/>
      <c r="I94" s="11">
        <v>15</v>
      </c>
      <c r="J94" s="21">
        <v>3791.07</v>
      </c>
      <c r="K94" s="21">
        <v>0</v>
      </c>
      <c r="L94" s="21">
        <v>3791.07</v>
      </c>
      <c r="M94" s="21"/>
      <c r="N94" s="21">
        <v>291.07</v>
      </c>
      <c r="O94" s="21">
        <v>291.07</v>
      </c>
      <c r="P94" s="13">
        <f>L94-O94</f>
        <v>3500</v>
      </c>
      <c r="Q94" s="22"/>
      <c r="R94" s="41"/>
      <c r="S94" s="20"/>
    </row>
    <row r="95" spans="2:23" ht="35.1" customHeight="1" x14ac:dyDescent="0.25">
      <c r="C95" s="9">
        <v>1000</v>
      </c>
      <c r="D95" s="9">
        <v>1100</v>
      </c>
      <c r="E95" s="9">
        <v>113</v>
      </c>
      <c r="F95" s="106" t="s">
        <v>140</v>
      </c>
      <c r="G95" s="10" t="s">
        <v>69</v>
      </c>
      <c r="H95" s="217"/>
      <c r="I95" s="11">
        <v>15</v>
      </c>
      <c r="J95" s="12">
        <v>3426.28</v>
      </c>
      <c r="K95" s="12"/>
      <c r="L95" s="12">
        <f>J95+K95</f>
        <v>3426.28</v>
      </c>
      <c r="M95" s="12"/>
      <c r="N95" s="12">
        <v>126.28</v>
      </c>
      <c r="O95" s="12">
        <f t="shared" ref="O95:O97" si="21">N95</f>
        <v>126.28</v>
      </c>
      <c r="P95" s="12">
        <f t="shared" ref="P95:P97" si="22">L95-O95</f>
        <v>3300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38" t="s">
        <v>214</v>
      </c>
      <c r="G96" s="10" t="s">
        <v>69</v>
      </c>
      <c r="H96" s="121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si="21"/>
        <v>126.28</v>
      </c>
      <c r="P96" s="12">
        <f t="shared" si="22"/>
        <v>3300</v>
      </c>
      <c r="Q96" s="22"/>
      <c r="R96" s="41"/>
      <c r="S96" s="20"/>
    </row>
    <row r="97" spans="1:19" s="109" customFormat="1" ht="35.1" customHeight="1" x14ac:dyDescent="0.25">
      <c r="C97" s="29">
        <v>1000</v>
      </c>
      <c r="D97" s="29">
        <v>1100</v>
      </c>
      <c r="E97" s="29">
        <v>113</v>
      </c>
      <c r="F97" s="137" t="s">
        <v>231</v>
      </c>
      <c r="G97" s="10" t="s">
        <v>69</v>
      </c>
      <c r="H97" s="140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ht="35.1" customHeight="1" x14ac:dyDescent="0.25">
      <c r="C98" s="9">
        <v>1000</v>
      </c>
      <c r="D98" s="9">
        <v>1100</v>
      </c>
      <c r="E98" s="9">
        <v>113</v>
      </c>
      <c r="F98" s="138"/>
      <c r="G98" s="10"/>
      <c r="H98" s="126"/>
      <c r="I98" s="11"/>
      <c r="J98" s="12"/>
      <c r="K98" s="12"/>
      <c r="L98" s="12"/>
      <c r="M98" s="12"/>
      <c r="N98" s="12"/>
      <c r="O98" s="12"/>
      <c r="P98" s="12"/>
      <c r="Q98" s="275"/>
      <c r="R98" s="41"/>
      <c r="S98" s="41"/>
    </row>
    <row r="99" spans="1:19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71"/>
      <c r="J99" s="72">
        <f>SUM(J93:J98)</f>
        <v>14069.910000000002</v>
      </c>
      <c r="K99" s="72">
        <f t="shared" ref="K99:M99" si="23">SUM(K93:K98)</f>
        <v>0</v>
      </c>
      <c r="L99" s="72">
        <f>SUM(L93:L98)</f>
        <v>14069.910000000002</v>
      </c>
      <c r="M99" s="72">
        <f t="shared" si="23"/>
        <v>0</v>
      </c>
      <c r="N99" s="72">
        <f>SUM(N93:N98)</f>
        <v>669.91</v>
      </c>
      <c r="O99" s="72">
        <f>SUM(O93:O98)</f>
        <v>669.91</v>
      </c>
      <c r="P99" s="72">
        <f>SUM(P93:P98)</f>
        <v>13400</v>
      </c>
      <c r="Q99" s="24"/>
      <c r="R99" s="41"/>
      <c r="S99" s="41"/>
    </row>
    <row r="100" spans="1:19" x14ac:dyDescent="0.25">
      <c r="C100" s="43"/>
      <c r="D100" s="43"/>
      <c r="E100" s="43"/>
      <c r="F100" s="43"/>
      <c r="G100" s="141"/>
      <c r="H100" s="279"/>
      <c r="I100" s="142"/>
      <c r="J100" s="143"/>
      <c r="K100" s="143"/>
      <c r="L100" s="143"/>
      <c r="M100" s="143"/>
      <c r="N100" s="143"/>
      <c r="O100" s="143"/>
      <c r="P100" s="143"/>
      <c r="Q100" s="44"/>
      <c r="R100" s="41"/>
      <c r="S100" s="41"/>
    </row>
    <row r="101" spans="1:19" ht="18" x14ac:dyDescent="0.25">
      <c r="C101" s="43"/>
      <c r="D101" s="43"/>
      <c r="E101" s="43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14"/>
      <c r="R101" s="41"/>
      <c r="S101" s="20"/>
    </row>
    <row r="102" spans="1:19" ht="18" x14ac:dyDescent="0.25">
      <c r="C102" s="43"/>
      <c r="D102" s="43"/>
      <c r="E102" s="43"/>
      <c r="F102" s="391" t="s">
        <v>0</v>
      </c>
      <c r="G102" s="391"/>
      <c r="H102" s="391"/>
      <c r="I102" s="45"/>
      <c r="J102" s="45"/>
      <c r="K102" s="45"/>
      <c r="L102" s="45"/>
      <c r="M102" s="45"/>
      <c r="N102" s="45"/>
      <c r="O102" s="45"/>
      <c r="P102" s="45"/>
      <c r="Q102" s="14"/>
      <c r="R102" s="41"/>
      <c r="S102" s="20"/>
    </row>
    <row r="103" spans="1:19" ht="18" x14ac:dyDescent="0.25">
      <c r="C103" s="3"/>
      <c r="D103" s="41"/>
      <c r="E103" s="41"/>
      <c r="F103" s="391" t="s">
        <v>1</v>
      </c>
      <c r="G103" s="391"/>
      <c r="H103" s="391"/>
      <c r="I103" s="391" t="s">
        <v>249</v>
      </c>
      <c r="J103" s="391"/>
      <c r="K103" s="391"/>
      <c r="L103" s="391"/>
      <c r="M103" s="391"/>
      <c r="N103" s="391"/>
      <c r="O103" s="391"/>
      <c r="P103" s="391"/>
      <c r="Q103" s="41"/>
      <c r="R103" s="41"/>
      <c r="S103" s="20"/>
    </row>
    <row r="104" spans="1:19" ht="18" x14ac:dyDescent="0.25">
      <c r="C104" s="4"/>
      <c r="D104" s="41"/>
      <c r="E104" s="41"/>
      <c r="F104" s="413"/>
      <c r="G104" s="413"/>
      <c r="H104" s="413"/>
      <c r="I104" s="46"/>
      <c r="J104" s="46"/>
      <c r="K104" s="46"/>
      <c r="L104" s="46"/>
      <c r="M104" s="46"/>
      <c r="N104" s="46"/>
      <c r="O104" s="46"/>
      <c r="P104" s="46"/>
      <c r="Q104" s="41"/>
      <c r="R104" s="41"/>
      <c r="S104" s="20"/>
    </row>
    <row r="105" spans="1:19" x14ac:dyDescent="0.25">
      <c r="C105" s="402" t="s">
        <v>9</v>
      </c>
      <c r="D105" s="402" t="s">
        <v>10</v>
      </c>
      <c r="E105" s="402" t="s">
        <v>11</v>
      </c>
      <c r="F105" s="404" t="s">
        <v>2</v>
      </c>
      <c r="G105" s="404" t="s">
        <v>38</v>
      </c>
      <c r="H105" s="404" t="s">
        <v>4</v>
      </c>
      <c r="I105" s="409" t="s">
        <v>12</v>
      </c>
      <c r="J105" s="47" t="s">
        <v>56</v>
      </c>
      <c r="K105" s="48"/>
      <c r="L105" s="48"/>
      <c r="M105" s="423" t="s">
        <v>6</v>
      </c>
      <c r="N105" s="424"/>
      <c r="O105" s="425"/>
      <c r="P105" s="396" t="s">
        <v>7</v>
      </c>
      <c r="Q105" s="396" t="s">
        <v>8</v>
      </c>
      <c r="R105" s="41"/>
      <c r="S105" s="20"/>
    </row>
    <row r="106" spans="1:19" x14ac:dyDescent="0.25">
      <c r="C106" s="421"/>
      <c r="D106" s="421"/>
      <c r="E106" s="421"/>
      <c r="F106" s="405"/>
      <c r="G106" s="405"/>
      <c r="H106" s="405"/>
      <c r="I106" s="422"/>
      <c r="J106" s="409" t="s">
        <v>13</v>
      </c>
      <c r="K106" s="409" t="s">
        <v>14</v>
      </c>
      <c r="L106" s="428" t="s">
        <v>15</v>
      </c>
      <c r="M106" s="409" t="s">
        <v>16</v>
      </c>
      <c r="N106" s="402" t="s">
        <v>17</v>
      </c>
      <c r="O106" s="402" t="s">
        <v>18</v>
      </c>
      <c r="P106" s="397"/>
      <c r="Q106" s="397"/>
      <c r="R106" s="41"/>
      <c r="S106" s="20"/>
    </row>
    <row r="107" spans="1:19" x14ac:dyDescent="0.25">
      <c r="C107" s="403"/>
      <c r="D107" s="403"/>
      <c r="E107" s="403"/>
      <c r="F107" s="406"/>
      <c r="G107" s="406"/>
      <c r="H107" s="406"/>
      <c r="I107" s="410"/>
      <c r="J107" s="410"/>
      <c r="K107" s="410"/>
      <c r="L107" s="429"/>
      <c r="M107" s="410"/>
      <c r="N107" s="403"/>
      <c r="O107" s="403"/>
      <c r="P107" s="398"/>
      <c r="Q107" s="398"/>
      <c r="R107" s="41"/>
      <c r="S107" s="20"/>
    </row>
    <row r="108" spans="1:19" ht="35.1" customHeight="1" x14ac:dyDescent="0.25">
      <c r="C108" s="9">
        <v>1000</v>
      </c>
      <c r="D108" s="9">
        <v>1100</v>
      </c>
      <c r="E108" s="9">
        <v>113</v>
      </c>
      <c r="F108" s="137" t="s">
        <v>141</v>
      </c>
      <c r="G108" s="73" t="s">
        <v>71</v>
      </c>
      <c r="H108" s="119"/>
      <c r="I108" s="11">
        <v>15</v>
      </c>
      <c r="J108" s="21">
        <v>4596</v>
      </c>
      <c r="K108" s="21">
        <v>0</v>
      </c>
      <c r="L108" s="21">
        <f>J108-K108</f>
        <v>4596</v>
      </c>
      <c r="M108" s="21"/>
      <c r="N108" s="21">
        <v>396</v>
      </c>
      <c r="O108" s="21">
        <f>N108</f>
        <v>396</v>
      </c>
      <c r="P108" s="13">
        <f>L108-O108</f>
        <v>4200</v>
      </c>
      <c r="Q108" s="275"/>
      <c r="R108" s="41"/>
      <c r="S108" s="41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21" t="s">
        <v>232</v>
      </c>
      <c r="G109" s="39" t="s">
        <v>75</v>
      </c>
      <c r="H109" s="126"/>
      <c r="I109" s="11">
        <v>15</v>
      </c>
      <c r="J109" s="12">
        <v>3426.28</v>
      </c>
      <c r="K109" s="12"/>
      <c r="L109" s="12">
        <f t="shared" ref="L109" si="24">J109+K109</f>
        <v>3426.28</v>
      </c>
      <c r="M109" s="12"/>
      <c r="N109" s="12">
        <v>126.28</v>
      </c>
      <c r="O109" s="12">
        <v>126.28</v>
      </c>
      <c r="P109" s="13">
        <f>L109-O109</f>
        <v>3300</v>
      </c>
      <c r="Q109" s="275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7" t="s">
        <v>142</v>
      </c>
      <c r="G110" s="39" t="s">
        <v>73</v>
      </c>
      <c r="H110" s="138"/>
      <c r="I110" s="11"/>
      <c r="J110" s="12"/>
      <c r="K110" s="12"/>
      <c r="L110" s="12"/>
      <c r="M110" s="12"/>
      <c r="N110" s="12"/>
      <c r="O110" s="12"/>
      <c r="P110" s="12"/>
      <c r="Q110" s="275" t="s">
        <v>243</v>
      </c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06" t="s">
        <v>158</v>
      </c>
      <c r="G111" s="39" t="s">
        <v>73</v>
      </c>
      <c r="H111" s="138"/>
      <c r="I111" s="11">
        <v>15</v>
      </c>
      <c r="J111" s="12">
        <v>2310.4</v>
      </c>
      <c r="K111" s="12">
        <v>39.6</v>
      </c>
      <c r="L111" s="12">
        <f>J111+K111</f>
        <v>2350</v>
      </c>
      <c r="M111" s="12"/>
      <c r="N111" s="12"/>
      <c r="O111" s="12"/>
      <c r="P111" s="12">
        <f>L111-O111</f>
        <v>2350</v>
      </c>
      <c r="Q111" s="275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06" t="s">
        <v>143</v>
      </c>
      <c r="G112" s="10" t="s">
        <v>74</v>
      </c>
      <c r="H112" s="139"/>
      <c r="I112" s="11">
        <v>15</v>
      </c>
      <c r="J112" s="12">
        <v>3426.28</v>
      </c>
      <c r="K112" s="12"/>
      <c r="L112" s="12">
        <f>J112+K112</f>
        <v>3426.28</v>
      </c>
      <c r="M112" s="12"/>
      <c r="N112" s="12">
        <v>126.28</v>
      </c>
      <c r="O112" s="12">
        <f t="shared" ref="O112:O115" si="25">N112</f>
        <v>126.28</v>
      </c>
      <c r="P112" s="12">
        <f t="shared" ref="P112:P115" si="26">L112-O112</f>
        <v>3300</v>
      </c>
      <c r="Q112" s="275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21" t="s">
        <v>168</v>
      </c>
      <c r="G113" s="39" t="s">
        <v>247</v>
      </c>
      <c r="H113" s="126"/>
      <c r="I113" s="11">
        <v>15</v>
      </c>
      <c r="J113" s="12">
        <v>3427.28</v>
      </c>
      <c r="K113" s="12"/>
      <c r="L113" s="12">
        <f>J113+K113</f>
        <v>3427.28</v>
      </c>
      <c r="M113" s="12"/>
      <c r="N113" s="12">
        <v>127.28</v>
      </c>
      <c r="O113" s="12">
        <f>N113</f>
        <v>127.28</v>
      </c>
      <c r="P113" s="12">
        <f>L113-O113</f>
        <v>3300</v>
      </c>
      <c r="Q113" s="74"/>
      <c r="R113" s="41"/>
      <c r="S113" s="41"/>
    </row>
    <row r="114" spans="2:19" ht="35.1" customHeight="1" x14ac:dyDescent="0.25">
      <c r="C114" s="29">
        <v>1000</v>
      </c>
      <c r="D114" s="29">
        <v>1100</v>
      </c>
      <c r="E114" s="29">
        <v>113</v>
      </c>
      <c r="F114" s="106" t="s">
        <v>145</v>
      </c>
      <c r="G114" s="75" t="s">
        <v>74</v>
      </c>
      <c r="H114" s="139"/>
      <c r="I114" s="11">
        <v>15</v>
      </c>
      <c r="J114" s="12">
        <v>3426.28</v>
      </c>
      <c r="K114" s="13"/>
      <c r="L114" s="12">
        <f t="shared" ref="L114:L115" si="27">J114+K114</f>
        <v>3426.28</v>
      </c>
      <c r="M114" s="13"/>
      <c r="N114" s="12">
        <v>126.28</v>
      </c>
      <c r="O114" s="12">
        <f t="shared" si="25"/>
        <v>126.28</v>
      </c>
      <c r="P114" s="12">
        <f t="shared" si="26"/>
        <v>3300</v>
      </c>
      <c r="Q114" s="74"/>
      <c r="R114" s="41"/>
      <c r="S114" s="41"/>
    </row>
    <row r="115" spans="2:19" ht="35.1" customHeight="1" x14ac:dyDescent="0.25">
      <c r="C115" s="76">
        <v>1000</v>
      </c>
      <c r="D115" s="76">
        <v>1100</v>
      </c>
      <c r="E115" s="29">
        <v>113</v>
      </c>
      <c r="F115" s="137" t="s">
        <v>146</v>
      </c>
      <c r="G115" s="78" t="s">
        <v>75</v>
      </c>
      <c r="H115" s="139"/>
      <c r="I115" s="11">
        <v>15</v>
      </c>
      <c r="J115" s="12">
        <v>3426.28</v>
      </c>
      <c r="K115" s="12"/>
      <c r="L115" s="12">
        <f t="shared" si="27"/>
        <v>3426.28</v>
      </c>
      <c r="M115" s="12"/>
      <c r="N115" s="12">
        <v>126.28</v>
      </c>
      <c r="O115" s="12">
        <f t="shared" si="25"/>
        <v>126.28</v>
      </c>
      <c r="P115" s="12">
        <f t="shared" si="26"/>
        <v>3300</v>
      </c>
      <c r="Q115" s="74"/>
      <c r="R115" s="41"/>
      <c r="S115" s="41"/>
    </row>
    <row r="116" spans="2:19" ht="35.1" customHeight="1" x14ac:dyDescent="0.25">
      <c r="C116" s="9">
        <v>1000</v>
      </c>
      <c r="D116" s="9">
        <v>1100</v>
      </c>
      <c r="E116" s="9">
        <v>113</v>
      </c>
      <c r="F116" s="106" t="s">
        <v>147</v>
      </c>
      <c r="G116" s="10" t="s">
        <v>75</v>
      </c>
      <c r="H116" s="139"/>
      <c r="I116" s="11">
        <v>15</v>
      </c>
      <c r="J116" s="12">
        <v>3426.28</v>
      </c>
      <c r="K116" s="12"/>
      <c r="L116" s="12">
        <v>3426.28</v>
      </c>
      <c r="M116" s="12"/>
      <c r="N116" s="12">
        <v>126.28</v>
      </c>
      <c r="O116" s="12">
        <v>126.28</v>
      </c>
      <c r="P116" s="12">
        <v>3300</v>
      </c>
      <c r="Q116" s="74"/>
      <c r="R116" s="41"/>
      <c r="S116" s="41"/>
    </row>
    <row r="117" spans="2:19" ht="35.1" customHeight="1" x14ac:dyDescent="0.25">
      <c r="C117" s="9">
        <v>1000</v>
      </c>
      <c r="D117" s="9">
        <v>1100</v>
      </c>
      <c r="E117" s="9">
        <v>113</v>
      </c>
      <c r="F117" s="137" t="s">
        <v>246</v>
      </c>
      <c r="G117" s="10" t="s">
        <v>75</v>
      </c>
      <c r="H117" s="139"/>
      <c r="I117" s="11">
        <v>15</v>
      </c>
      <c r="J117" s="12">
        <v>3426.28</v>
      </c>
      <c r="K117" s="12"/>
      <c r="L117" s="12">
        <v>3426.28</v>
      </c>
      <c r="M117" s="12"/>
      <c r="N117" s="12">
        <v>126.28</v>
      </c>
      <c r="O117" s="12">
        <v>126.28</v>
      </c>
      <c r="P117" s="12">
        <v>3300</v>
      </c>
      <c r="Q117" s="74"/>
      <c r="R117" s="41"/>
      <c r="S117" s="41"/>
    </row>
    <row r="118" spans="2:19" ht="35.1" customHeight="1" x14ac:dyDescent="0.25">
      <c r="C118" s="24"/>
      <c r="D118" s="24"/>
      <c r="E118" s="24"/>
      <c r="F118" s="81" t="s">
        <v>76</v>
      </c>
      <c r="G118" s="25"/>
      <c r="H118" s="34"/>
      <c r="I118" s="26"/>
      <c r="J118" s="27">
        <f t="shared" ref="J118:P118" si="28">SUM(J108:J117)</f>
        <v>30891.359999999997</v>
      </c>
      <c r="K118" s="27">
        <f t="shared" si="28"/>
        <v>39.6</v>
      </c>
      <c r="L118" s="27">
        <f t="shared" si="28"/>
        <v>30930.959999999995</v>
      </c>
      <c r="M118" s="27">
        <f t="shared" si="28"/>
        <v>0</v>
      </c>
      <c r="N118" s="27">
        <f t="shared" si="28"/>
        <v>1280.9599999999998</v>
      </c>
      <c r="O118" s="27">
        <f t="shared" si="28"/>
        <v>1280.9599999999998</v>
      </c>
      <c r="P118" s="27">
        <f t="shared" si="28"/>
        <v>29650</v>
      </c>
      <c r="Q118" s="24"/>
      <c r="R118" s="41"/>
      <c r="S118" s="41"/>
    </row>
    <row r="119" spans="2:19" ht="35.1" customHeight="1" x14ac:dyDescent="0.25">
      <c r="C119" s="9">
        <v>1000</v>
      </c>
      <c r="D119" s="9">
        <v>1100</v>
      </c>
      <c r="E119" s="29">
        <v>113</v>
      </c>
      <c r="F119" s="137" t="s">
        <v>164</v>
      </c>
      <c r="G119" s="10" t="s">
        <v>77</v>
      </c>
      <c r="H119" s="124"/>
      <c r="I119" s="11">
        <v>15</v>
      </c>
      <c r="J119" s="12">
        <v>5075.04</v>
      </c>
      <c r="K119" s="12"/>
      <c r="L119" s="12">
        <f>J119</f>
        <v>5075.04</v>
      </c>
      <c r="M119" s="12"/>
      <c r="N119" s="12">
        <v>475.04</v>
      </c>
      <c r="O119" s="12">
        <v>475.04</v>
      </c>
      <c r="P119" s="12">
        <f>L119-O119</f>
        <v>4600</v>
      </c>
      <c r="Q119" s="19"/>
      <c r="R119" s="41"/>
      <c r="S119" s="41"/>
    </row>
    <row r="120" spans="2:19" ht="35.1" customHeight="1" x14ac:dyDescent="0.25">
      <c r="C120" s="54"/>
      <c r="D120" s="54"/>
      <c r="E120" s="54"/>
      <c r="F120" s="24" t="s">
        <v>78</v>
      </c>
      <c r="G120" s="25"/>
      <c r="H120" s="34"/>
      <c r="I120" s="82"/>
      <c r="J120" s="27">
        <f>SUM(J119)</f>
        <v>5075.04</v>
      </c>
      <c r="K120" s="27">
        <f t="shared" ref="K120:P120" si="29">SUM(K119)</f>
        <v>0</v>
      </c>
      <c r="L120" s="27">
        <f t="shared" si="29"/>
        <v>5075.04</v>
      </c>
      <c r="M120" s="27">
        <f t="shared" si="29"/>
        <v>0</v>
      </c>
      <c r="N120" s="27">
        <f t="shared" si="29"/>
        <v>475.04</v>
      </c>
      <c r="O120" s="27">
        <f t="shared" si="29"/>
        <v>475.04</v>
      </c>
      <c r="P120" s="27">
        <f t="shared" si="29"/>
        <v>4600</v>
      </c>
      <c r="Q120" s="28"/>
      <c r="R120" s="41"/>
      <c r="S120" s="41"/>
    </row>
    <row r="121" spans="2:19" ht="35.1" customHeight="1" x14ac:dyDescent="0.25">
      <c r="C121" s="9">
        <v>1000</v>
      </c>
      <c r="D121" s="9">
        <v>1100</v>
      </c>
      <c r="E121" s="9">
        <v>113</v>
      </c>
      <c r="F121" s="138" t="s">
        <v>79</v>
      </c>
      <c r="G121" s="10" t="s">
        <v>80</v>
      </c>
      <c r="H121" s="126"/>
      <c r="I121" s="11">
        <v>15</v>
      </c>
      <c r="J121" s="12">
        <v>5928.06</v>
      </c>
      <c r="K121" s="12"/>
      <c r="L121" s="12">
        <f>J121-K121</f>
        <v>5928.06</v>
      </c>
      <c r="M121" s="12"/>
      <c r="N121" s="12">
        <v>628.05999999999995</v>
      </c>
      <c r="O121" s="12">
        <v>628.05999999999995</v>
      </c>
      <c r="P121" s="12">
        <f t="shared" ref="P121:P129" si="30">L121-O121</f>
        <v>5300</v>
      </c>
      <c r="Q121" s="276"/>
      <c r="R121" s="41"/>
      <c r="S121" s="20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4" t="s">
        <v>149</v>
      </c>
      <c r="G122" s="10" t="s">
        <v>83</v>
      </c>
      <c r="H122" s="138"/>
      <c r="I122" s="11">
        <v>15</v>
      </c>
      <c r="J122" s="21">
        <v>3791.07</v>
      </c>
      <c r="K122" s="21">
        <v>0</v>
      </c>
      <c r="L122" s="21">
        <f t="shared" ref="L122:L128" si="31">J122+K122</f>
        <v>3791.07</v>
      </c>
      <c r="M122" s="21"/>
      <c r="N122" s="21">
        <v>291.07</v>
      </c>
      <c r="O122" s="21">
        <v>291.07</v>
      </c>
      <c r="P122" s="13">
        <f t="shared" si="30"/>
        <v>3500</v>
      </c>
      <c r="Q122" s="276"/>
      <c r="R122" s="41"/>
      <c r="S122" s="20"/>
    </row>
    <row r="123" spans="2:19" ht="35.1" customHeight="1" x14ac:dyDescent="0.25">
      <c r="B123" s="109"/>
      <c r="C123" s="9">
        <v>1000</v>
      </c>
      <c r="D123" s="9">
        <v>1100</v>
      </c>
      <c r="E123" s="9">
        <v>113</v>
      </c>
      <c r="F123" s="138" t="s">
        <v>211</v>
      </c>
      <c r="G123" s="73" t="s">
        <v>84</v>
      </c>
      <c r="H123" s="126"/>
      <c r="I123" s="11">
        <v>15</v>
      </c>
      <c r="J123" s="21">
        <v>3791.07</v>
      </c>
      <c r="K123" s="21">
        <v>0</v>
      </c>
      <c r="L123" s="21">
        <f t="shared" si="31"/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76"/>
      <c r="R123" s="41"/>
      <c r="S123" s="20"/>
    </row>
    <row r="124" spans="2:19" ht="35.1" customHeight="1" x14ac:dyDescent="0.25">
      <c r="C124" s="9">
        <v>1000</v>
      </c>
      <c r="D124" s="9">
        <v>1100</v>
      </c>
      <c r="E124" s="9">
        <v>113</v>
      </c>
      <c r="F124" s="138" t="s">
        <v>190</v>
      </c>
      <c r="G124" s="10" t="s">
        <v>83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76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182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76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85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76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86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76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87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76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77" t="s">
        <v>88</v>
      </c>
      <c r="G129" s="10" t="s">
        <v>89</v>
      </c>
      <c r="H129" s="130"/>
      <c r="I129" s="11">
        <v>15</v>
      </c>
      <c r="J129" s="12">
        <v>4357.84</v>
      </c>
      <c r="K129" s="12">
        <v>0</v>
      </c>
      <c r="L129" s="12">
        <f>J129-K129</f>
        <v>4357.84</v>
      </c>
      <c r="M129" s="12"/>
      <c r="N129" s="12">
        <v>357.84</v>
      </c>
      <c r="O129" s="12">
        <v>357.84</v>
      </c>
      <c r="P129" s="12">
        <f t="shared" si="30"/>
        <v>4000</v>
      </c>
      <c r="Q129" s="276"/>
      <c r="R129" s="41"/>
      <c r="S129" s="20"/>
    </row>
    <row r="130" spans="2:19" ht="35.1" customHeight="1" x14ac:dyDescent="0.25">
      <c r="C130" s="54"/>
      <c r="D130" s="54"/>
      <c r="E130" s="54"/>
      <c r="F130" s="24" t="s">
        <v>90</v>
      </c>
      <c r="G130" s="25"/>
      <c r="H130" s="34"/>
      <c r="I130" s="26"/>
      <c r="J130" s="27">
        <f>SUM(J121:J129)</f>
        <v>36823.39</v>
      </c>
      <c r="K130" s="27">
        <f t="shared" ref="K130:P130" si="32">SUM(K121:K129)</f>
        <v>0</v>
      </c>
      <c r="L130" s="27">
        <f t="shared" si="32"/>
        <v>36823.39</v>
      </c>
      <c r="M130" s="27">
        <f t="shared" si="32"/>
        <v>0</v>
      </c>
      <c r="N130" s="27">
        <f t="shared" si="32"/>
        <v>3023.3900000000003</v>
      </c>
      <c r="O130" s="27">
        <f t="shared" si="32"/>
        <v>3023.3900000000003</v>
      </c>
      <c r="P130" s="27">
        <f t="shared" si="32"/>
        <v>33800</v>
      </c>
      <c r="Q130" s="86"/>
      <c r="R130" s="41"/>
      <c r="S130" s="20"/>
    </row>
    <row r="131" spans="2:19" x14ac:dyDescent="0.25">
      <c r="C131" s="65"/>
      <c r="D131" s="65"/>
      <c r="E131" s="65"/>
      <c r="F131" s="83"/>
      <c r="G131" s="67"/>
      <c r="H131" s="128"/>
      <c r="I131" s="68"/>
      <c r="J131" s="69"/>
      <c r="K131" s="69"/>
      <c r="L131" s="69"/>
      <c r="M131" s="69"/>
      <c r="N131" s="69"/>
      <c r="O131" s="69"/>
      <c r="P131" s="69"/>
      <c r="Q131" s="44"/>
      <c r="R131" s="1"/>
      <c r="S131" s="1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ht="18" x14ac:dyDescent="0.25">
      <c r="C134" s="43"/>
      <c r="D134" s="43"/>
      <c r="E134" s="43"/>
      <c r="F134" s="391" t="s">
        <v>0</v>
      </c>
      <c r="G134" s="391"/>
      <c r="H134" s="391"/>
      <c r="I134" s="391" t="s">
        <v>249</v>
      </c>
      <c r="J134" s="391"/>
      <c r="K134" s="391"/>
      <c r="L134" s="391"/>
      <c r="M134" s="391"/>
      <c r="N134" s="391"/>
      <c r="O134" s="391"/>
      <c r="P134" s="391"/>
      <c r="Q134" s="92"/>
      <c r="R134" s="1"/>
      <c r="S134" s="1"/>
    </row>
    <row r="135" spans="2:19" ht="18" x14ac:dyDescent="0.25">
      <c r="C135" s="3"/>
      <c r="D135" s="41"/>
      <c r="E135" s="41"/>
      <c r="F135" s="391" t="s">
        <v>1</v>
      </c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41"/>
      <c r="R135" s="1"/>
      <c r="S135" s="1"/>
    </row>
    <row r="136" spans="2:19" x14ac:dyDescent="0.25">
      <c r="C136" s="84"/>
      <c r="D136" s="84"/>
      <c r="E136" s="84"/>
      <c r="F136" s="396" t="s">
        <v>2</v>
      </c>
      <c r="G136" s="396" t="s">
        <v>38</v>
      </c>
      <c r="H136" s="396" t="s">
        <v>4</v>
      </c>
      <c r="I136" s="409" t="s">
        <v>12</v>
      </c>
      <c r="J136" s="85" t="s">
        <v>56</v>
      </c>
      <c r="K136" s="48"/>
      <c r="L136" s="48"/>
      <c r="M136" s="423" t="s">
        <v>6</v>
      </c>
      <c r="N136" s="424"/>
      <c r="O136" s="425"/>
      <c r="P136" s="396" t="s">
        <v>7</v>
      </c>
      <c r="Q136" s="404" t="s">
        <v>8</v>
      </c>
      <c r="R136" s="1"/>
      <c r="S136" s="1"/>
    </row>
    <row r="137" spans="2:19" x14ac:dyDescent="0.25">
      <c r="C137" s="402" t="s">
        <v>9</v>
      </c>
      <c r="D137" s="402" t="s">
        <v>10</v>
      </c>
      <c r="E137" s="402" t="s">
        <v>11</v>
      </c>
      <c r="F137" s="397"/>
      <c r="G137" s="397"/>
      <c r="H137" s="397"/>
      <c r="I137" s="422"/>
      <c r="J137" s="409" t="s">
        <v>13</v>
      </c>
      <c r="K137" s="409" t="s">
        <v>14</v>
      </c>
      <c r="L137" s="428" t="s">
        <v>15</v>
      </c>
      <c r="M137" s="409" t="s">
        <v>16</v>
      </c>
      <c r="N137" s="402" t="s">
        <v>17</v>
      </c>
      <c r="O137" s="402" t="s">
        <v>18</v>
      </c>
      <c r="P137" s="397"/>
      <c r="Q137" s="405"/>
      <c r="R137" s="1"/>
      <c r="S137" s="1"/>
    </row>
    <row r="138" spans="2:19" x14ac:dyDescent="0.25">
      <c r="C138" s="403"/>
      <c r="D138" s="403"/>
      <c r="E138" s="403"/>
      <c r="F138" s="398"/>
      <c r="G138" s="398"/>
      <c r="H138" s="398"/>
      <c r="I138" s="410"/>
      <c r="J138" s="410"/>
      <c r="K138" s="410"/>
      <c r="L138" s="429"/>
      <c r="M138" s="410"/>
      <c r="N138" s="403"/>
      <c r="O138" s="403"/>
      <c r="P138" s="398"/>
      <c r="Q138" s="406"/>
      <c r="R138" s="1"/>
      <c r="S138" s="1"/>
    </row>
    <row r="139" spans="2:19" ht="35.1" customHeight="1" x14ac:dyDescent="0.25">
      <c r="B139" s="109"/>
      <c r="C139" s="11">
        <v>1000</v>
      </c>
      <c r="D139" s="11">
        <v>1100</v>
      </c>
      <c r="E139" s="11">
        <v>113</v>
      </c>
      <c r="F139" s="138" t="s">
        <v>201</v>
      </c>
      <c r="G139" s="87" t="s">
        <v>91</v>
      </c>
      <c r="H139" s="121"/>
      <c r="I139" s="29">
        <v>15</v>
      </c>
      <c r="J139" s="37">
        <v>4412.26</v>
      </c>
      <c r="K139" s="88">
        <v>0</v>
      </c>
      <c r="L139" s="37">
        <f>J139+K139</f>
        <v>4412.26</v>
      </c>
      <c r="M139" s="37"/>
      <c r="N139" s="37">
        <v>362.26</v>
      </c>
      <c r="O139" s="37">
        <f>N139</f>
        <v>362.26</v>
      </c>
      <c r="P139" s="37">
        <f>L139-O139</f>
        <v>4050</v>
      </c>
      <c r="Q139" s="276"/>
      <c r="R139" s="41"/>
      <c r="S139" s="20"/>
    </row>
    <row r="140" spans="2:19" ht="35.1" customHeight="1" x14ac:dyDescent="0.25">
      <c r="C140" s="40"/>
      <c r="D140" s="40"/>
      <c r="E140" s="40"/>
      <c r="F140" s="61" t="s">
        <v>92</v>
      </c>
      <c r="G140" s="89"/>
      <c r="H140" s="12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41"/>
      <c r="S140" s="20"/>
    </row>
    <row r="141" spans="2:19" ht="20.25" customHeight="1" x14ac:dyDescent="0.25">
      <c r="C141" s="29">
        <v>1000</v>
      </c>
      <c r="D141" s="29">
        <v>1100</v>
      </c>
      <c r="E141" s="29">
        <v>113</v>
      </c>
      <c r="F141" s="138"/>
      <c r="G141" s="18" t="s">
        <v>94</v>
      </c>
      <c r="H141" s="121"/>
      <c r="I141" s="11"/>
      <c r="J141" s="21"/>
      <c r="K141" s="21">
        <v>0</v>
      </c>
      <c r="L141" s="21"/>
      <c r="M141" s="21"/>
      <c r="N141" s="21"/>
      <c r="O141" s="21"/>
      <c r="P141" s="13">
        <f>L141-O141</f>
        <v>0</v>
      </c>
      <c r="Q141" s="74"/>
      <c r="R141" s="1"/>
      <c r="S141" s="1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217</v>
      </c>
      <c r="G142" s="18" t="s">
        <v>94</v>
      </c>
      <c r="H142" s="121"/>
      <c r="I142" s="11">
        <v>15</v>
      </c>
      <c r="J142" s="21">
        <v>4596</v>
      </c>
      <c r="K142" s="21">
        <v>0</v>
      </c>
      <c r="L142" s="21">
        <v>4596</v>
      </c>
      <c r="M142" s="21"/>
      <c r="N142" s="21">
        <v>396</v>
      </c>
      <c r="O142" s="21">
        <v>396</v>
      </c>
      <c r="P142" s="13">
        <v>4200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95</v>
      </c>
      <c r="G143" s="18" t="s">
        <v>96</v>
      </c>
      <c r="H143" s="121"/>
      <c r="I143" s="11">
        <v>15</v>
      </c>
      <c r="J143" s="21">
        <v>4596</v>
      </c>
      <c r="K143" s="21">
        <v>0</v>
      </c>
      <c r="L143" s="21">
        <f>J143-K143</f>
        <v>4596</v>
      </c>
      <c r="M143" s="21"/>
      <c r="N143" s="21">
        <v>396</v>
      </c>
      <c r="O143" s="21">
        <f>N143</f>
        <v>396</v>
      </c>
      <c r="P143" s="13">
        <f t="shared" ref="P143:P148" si="34">L143-O143</f>
        <v>4200</v>
      </c>
      <c r="Q143" s="74"/>
      <c r="R143" s="1"/>
      <c r="S143" s="1"/>
    </row>
    <row r="144" spans="2:19" ht="20.25" customHeight="1" x14ac:dyDescent="0.25">
      <c r="C144" s="29">
        <v>1000</v>
      </c>
      <c r="D144" s="29">
        <v>1100</v>
      </c>
      <c r="E144" s="29">
        <v>113</v>
      </c>
      <c r="F144" s="138"/>
      <c r="G144" s="18" t="s">
        <v>98</v>
      </c>
      <c r="H144" s="121"/>
      <c r="I144" s="11"/>
      <c r="J144" s="21"/>
      <c r="K144" s="21">
        <v>0</v>
      </c>
      <c r="L144" s="21">
        <f>J144+K144</f>
        <v>0</v>
      </c>
      <c r="M144" s="21"/>
      <c r="N144" s="21"/>
      <c r="O144" s="21">
        <f>N144</f>
        <v>0</v>
      </c>
      <c r="P144" s="13">
        <f>L144-O144</f>
        <v>0</v>
      </c>
      <c r="Q144" s="74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99</v>
      </c>
      <c r="G145" s="18" t="s">
        <v>100</v>
      </c>
      <c r="H145" s="121"/>
      <c r="I145" s="11">
        <v>15</v>
      </c>
      <c r="J145" s="21">
        <v>3201.86</v>
      </c>
      <c r="K145" s="21">
        <v>0</v>
      </c>
      <c r="L145" s="21">
        <v>3201.86</v>
      </c>
      <c r="M145" s="21"/>
      <c r="N145" s="21">
        <v>101.86</v>
      </c>
      <c r="O145" s="21">
        <v>101.86</v>
      </c>
      <c r="P145" s="13">
        <f t="shared" si="34"/>
        <v>3100</v>
      </c>
      <c r="Q145" s="74"/>
    </row>
    <row r="146" spans="3:17" ht="19.5" customHeight="1" x14ac:dyDescent="0.25">
      <c r="C146" s="9">
        <v>1000</v>
      </c>
      <c r="D146" s="9">
        <v>1100</v>
      </c>
      <c r="E146" s="9">
        <v>113</v>
      </c>
      <c r="F146" s="138"/>
      <c r="G146" s="18"/>
      <c r="H146" s="121"/>
      <c r="I146" s="11"/>
      <c r="J146" s="21"/>
      <c r="K146" s="21"/>
      <c r="L146" s="21">
        <f>J146-K146</f>
        <v>0</v>
      </c>
      <c r="M146" s="21"/>
      <c r="N146" s="21"/>
      <c r="O146" s="21">
        <f>N146</f>
        <v>0</v>
      </c>
      <c r="P146" s="13">
        <f t="shared" si="34"/>
        <v>0</v>
      </c>
      <c r="Q146" s="22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 t="s">
        <v>103</v>
      </c>
      <c r="G147" s="18" t="s">
        <v>102</v>
      </c>
      <c r="H147" s="121"/>
      <c r="I147" s="11">
        <v>15</v>
      </c>
      <c r="J147" s="21">
        <v>4596</v>
      </c>
      <c r="K147" s="21">
        <v>0</v>
      </c>
      <c r="L147" s="21">
        <f>J147-K147</f>
        <v>4596</v>
      </c>
      <c r="M147" s="21"/>
      <c r="N147" s="21">
        <v>396</v>
      </c>
      <c r="O147" s="21">
        <f>N147</f>
        <v>396</v>
      </c>
      <c r="P147" s="13">
        <f t="shared" si="34"/>
        <v>4200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93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17.25" customHeight="1" x14ac:dyDescent="0.25">
      <c r="C149" s="29">
        <v>1000</v>
      </c>
      <c r="D149" s="29">
        <v>1100</v>
      </c>
      <c r="E149" s="29">
        <v>113</v>
      </c>
      <c r="F149" s="77"/>
      <c r="G149" s="18" t="s">
        <v>102</v>
      </c>
      <c r="H149" s="131"/>
      <c r="I149" s="11"/>
      <c r="J149" s="21"/>
      <c r="K149" s="21"/>
      <c r="L149" s="21"/>
      <c r="M149" s="21"/>
      <c r="N149" s="21"/>
      <c r="O149" s="21"/>
      <c r="P149" s="13">
        <v>0</v>
      </c>
      <c r="Q149" s="22"/>
    </row>
    <row r="150" spans="3:17" s="109" customFormat="1" ht="35.1" customHeight="1" x14ac:dyDescent="0.25">
      <c r="C150" s="29">
        <v>1000</v>
      </c>
      <c r="D150" s="29">
        <v>1100</v>
      </c>
      <c r="E150" s="29">
        <v>113</v>
      </c>
      <c r="F150" s="137" t="s">
        <v>227</v>
      </c>
      <c r="G150" s="18" t="s">
        <v>105</v>
      </c>
      <c r="H150" s="124"/>
      <c r="I150" s="11">
        <v>15</v>
      </c>
      <c r="J150" s="114">
        <v>5562.4</v>
      </c>
      <c r="K150" s="114"/>
      <c r="L150" s="114">
        <f>J150-K150</f>
        <v>5562.4</v>
      </c>
      <c r="M150" s="114"/>
      <c r="N150" s="114">
        <v>562.4</v>
      </c>
      <c r="O150" s="114">
        <f>N150</f>
        <v>562.4</v>
      </c>
      <c r="P150" s="115">
        <f>L150-O150</f>
        <v>5000</v>
      </c>
      <c r="Q150" s="22"/>
    </row>
    <row r="151" spans="3:17" ht="35.1" customHeight="1" x14ac:dyDescent="0.25">
      <c r="C151" s="54"/>
      <c r="D151" s="54"/>
      <c r="E151" s="54"/>
      <c r="F151" s="24" t="s">
        <v>106</v>
      </c>
      <c r="G151" s="25"/>
      <c r="H151" s="34"/>
      <c r="I151" s="58"/>
      <c r="J151" s="27">
        <f>SUM(J141:J150)</f>
        <v>27148.260000000002</v>
      </c>
      <c r="K151" s="27">
        <f t="shared" ref="K151:M151" si="35">SUM(K141:K150)</f>
        <v>0</v>
      </c>
      <c r="L151" s="27">
        <f>SUM(L141:L150)</f>
        <v>27148.260000000002</v>
      </c>
      <c r="M151" s="27">
        <f t="shared" si="35"/>
        <v>0</v>
      </c>
      <c r="N151" s="27">
        <f>SUM(N141:N150)</f>
        <v>2248.2600000000002</v>
      </c>
      <c r="O151" s="27">
        <f>SUM(O141:O150)</f>
        <v>2248.2600000000002</v>
      </c>
      <c r="P151" s="27">
        <f>SUM(P141:P150)</f>
        <v>24900</v>
      </c>
      <c r="Q151" s="24"/>
    </row>
    <row r="152" spans="3:17" ht="35.1" customHeight="1" x14ac:dyDescent="0.25">
      <c r="C152" s="9">
        <v>1000</v>
      </c>
      <c r="D152" s="9">
        <v>1100</v>
      </c>
      <c r="E152" s="9">
        <v>113</v>
      </c>
      <c r="F152" s="106" t="s">
        <v>151</v>
      </c>
      <c r="G152" s="50" t="s">
        <v>107</v>
      </c>
      <c r="H152" s="138"/>
      <c r="I152" s="11">
        <v>15</v>
      </c>
      <c r="J152" s="114">
        <v>5562.4</v>
      </c>
      <c r="K152" s="114"/>
      <c r="L152" s="114">
        <f>J152-K152</f>
        <v>5562.4</v>
      </c>
      <c r="M152" s="114"/>
      <c r="N152" s="114">
        <v>562.4</v>
      </c>
      <c r="O152" s="114">
        <f>N152</f>
        <v>562.4</v>
      </c>
      <c r="P152" s="115">
        <f>L152-O152</f>
        <v>5000</v>
      </c>
      <c r="Q152" s="276"/>
    </row>
    <row r="153" spans="3:17" s="109" customFormat="1" ht="17.25" customHeight="1" x14ac:dyDescent="0.25">
      <c r="C153" s="29">
        <v>1000</v>
      </c>
      <c r="D153" s="29">
        <v>1100</v>
      </c>
      <c r="E153" s="29">
        <v>113</v>
      </c>
      <c r="F153" s="106"/>
      <c r="G153" s="18" t="s">
        <v>36</v>
      </c>
      <c r="H153" s="138"/>
      <c r="I153" s="11">
        <v>0</v>
      </c>
      <c r="J153" s="12">
        <v>0</v>
      </c>
      <c r="K153" s="12">
        <v>0</v>
      </c>
      <c r="L153" s="12">
        <v>0</v>
      </c>
      <c r="M153" s="12"/>
      <c r="N153" s="12">
        <v>0</v>
      </c>
      <c r="O153" s="60">
        <v>0</v>
      </c>
      <c r="P153" s="12">
        <v>0</v>
      </c>
      <c r="Q153" s="276"/>
    </row>
    <row r="154" spans="3:17" ht="35.1" customHeight="1" x14ac:dyDescent="0.25">
      <c r="C154" s="54"/>
      <c r="D154" s="54"/>
      <c r="E154" s="54"/>
      <c r="F154" s="24" t="s">
        <v>171</v>
      </c>
      <c r="G154" s="25"/>
      <c r="H154" s="34"/>
      <c r="I154" s="58"/>
      <c r="J154" s="27">
        <f>SUM(J152:J153)</f>
        <v>5562.4</v>
      </c>
      <c r="K154" s="27">
        <f t="shared" ref="K154:M154" si="36">SUM(K152:K153)</f>
        <v>0</v>
      </c>
      <c r="L154" s="27">
        <f>SUM(L152:L153)</f>
        <v>5562.4</v>
      </c>
      <c r="M154" s="27">
        <f t="shared" si="36"/>
        <v>0</v>
      </c>
      <c r="N154" s="27">
        <f>SUM(N152:N153)</f>
        <v>562.4</v>
      </c>
      <c r="O154" s="27">
        <f>SUM(O152:O153)</f>
        <v>562.4</v>
      </c>
      <c r="P154" s="27">
        <f>SUM(P152:P153)</f>
        <v>5000</v>
      </c>
      <c r="Q154" s="24"/>
    </row>
    <row r="155" spans="3:17" ht="35.1" customHeight="1" x14ac:dyDescent="0.25">
      <c r="C155" s="9">
        <v>1000</v>
      </c>
      <c r="D155" s="9">
        <v>1100</v>
      </c>
      <c r="E155" s="76">
        <v>113</v>
      </c>
      <c r="F155" s="137" t="s">
        <v>153</v>
      </c>
      <c r="G155" s="79" t="s">
        <v>108</v>
      </c>
      <c r="H155" s="139"/>
      <c r="I155" s="11">
        <v>15</v>
      </c>
      <c r="J155" s="13">
        <v>4953.2</v>
      </c>
      <c r="K155" s="13"/>
      <c r="L155" s="12">
        <v>4953.2</v>
      </c>
      <c r="M155" s="13"/>
      <c r="N155" s="13">
        <v>453.2</v>
      </c>
      <c r="O155" s="30">
        <f>N155</f>
        <v>453.2</v>
      </c>
      <c r="P155" s="12">
        <f>L155-O155</f>
        <v>4500</v>
      </c>
      <c r="Q155" s="276"/>
    </row>
    <row r="156" spans="3:17" ht="35.1" customHeight="1" x14ac:dyDescent="0.25">
      <c r="C156" s="9">
        <v>1000</v>
      </c>
      <c r="D156" s="9">
        <v>1100</v>
      </c>
      <c r="E156" s="9">
        <v>113</v>
      </c>
      <c r="F156" s="134" t="s">
        <v>154</v>
      </c>
      <c r="G156" s="50" t="s">
        <v>109</v>
      </c>
      <c r="H156" s="139"/>
      <c r="I156" s="11">
        <v>15</v>
      </c>
      <c r="J156" s="80">
        <v>4715</v>
      </c>
      <c r="K156" s="80"/>
      <c r="L156" s="80">
        <v>4715</v>
      </c>
      <c r="M156" s="12"/>
      <c r="N156" s="80">
        <v>415</v>
      </c>
      <c r="O156" s="80">
        <v>415</v>
      </c>
      <c r="P156" s="12">
        <f t="shared" ref="P156:P159" si="37">L156-O156</f>
        <v>4300</v>
      </c>
      <c r="Q156" s="276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8" t="s">
        <v>110</v>
      </c>
      <c r="G157" s="39" t="s">
        <v>111</v>
      </c>
      <c r="H157" s="126"/>
      <c r="I157" s="11">
        <v>15</v>
      </c>
      <c r="J157" s="93">
        <v>4715</v>
      </c>
      <c r="K157" s="93"/>
      <c r="L157" s="93">
        <v>4715</v>
      </c>
      <c r="M157" s="12"/>
      <c r="N157" s="93">
        <v>415</v>
      </c>
      <c r="O157" s="93">
        <f>N157</f>
        <v>415</v>
      </c>
      <c r="P157" s="12">
        <f t="shared" si="37"/>
        <v>4300</v>
      </c>
      <c r="Q157" s="276"/>
    </row>
    <row r="158" spans="3:17" s="109" customFormat="1" ht="35.1" customHeight="1" x14ac:dyDescent="0.25">
      <c r="C158" s="110">
        <v>1000</v>
      </c>
      <c r="D158" s="110">
        <v>1100</v>
      </c>
      <c r="E158" s="110">
        <v>113</v>
      </c>
      <c r="F158" s="103" t="s">
        <v>155</v>
      </c>
      <c r="G158" s="17" t="s">
        <v>109</v>
      </c>
      <c r="H158" s="135"/>
      <c r="I158" s="11">
        <v>15</v>
      </c>
      <c r="J158" s="21">
        <v>4715</v>
      </c>
      <c r="K158" s="21"/>
      <c r="L158" s="21">
        <v>4715</v>
      </c>
      <c r="M158" s="13"/>
      <c r="N158" s="21">
        <v>415</v>
      </c>
      <c r="O158" s="21">
        <v>415</v>
      </c>
      <c r="P158" s="12">
        <f t="shared" si="37"/>
        <v>4300</v>
      </c>
      <c r="Q158" s="276"/>
    </row>
    <row r="159" spans="3:17" ht="35.1" customHeight="1" x14ac:dyDescent="0.25">
      <c r="C159" s="11">
        <v>1000</v>
      </c>
      <c r="D159" s="11">
        <v>1100</v>
      </c>
      <c r="E159" s="11">
        <v>113</v>
      </c>
      <c r="F159" s="138" t="s">
        <v>112</v>
      </c>
      <c r="G159" s="87" t="s">
        <v>113</v>
      </c>
      <c r="H159" s="121"/>
      <c r="I159" s="29">
        <v>15</v>
      </c>
      <c r="J159" s="93">
        <v>4468.8</v>
      </c>
      <c r="K159" s="93"/>
      <c r="L159" s="93">
        <v>4468.8</v>
      </c>
      <c r="M159" s="12"/>
      <c r="N159" s="162">
        <v>375.8</v>
      </c>
      <c r="O159" s="93">
        <v>375.8</v>
      </c>
      <c r="P159" s="12">
        <f t="shared" si="37"/>
        <v>4093</v>
      </c>
      <c r="Q159" s="94"/>
    </row>
    <row r="160" spans="3:17" ht="35.1" customHeight="1" x14ac:dyDescent="0.25">
      <c r="C160" s="95"/>
      <c r="D160" s="24"/>
      <c r="E160" s="33"/>
      <c r="F160" s="24" t="s">
        <v>114</v>
      </c>
      <c r="G160" s="96"/>
      <c r="H160" s="26"/>
      <c r="I160" s="27"/>
      <c r="J160" s="26">
        <f>SUM(J155:J159)</f>
        <v>23567</v>
      </c>
      <c r="K160" s="26">
        <f t="shared" ref="K160:P160" si="38">SUM(K155:K159)</f>
        <v>0</v>
      </c>
      <c r="L160" s="26">
        <f t="shared" si="38"/>
        <v>23567</v>
      </c>
      <c r="M160" s="26">
        <f t="shared" si="38"/>
        <v>0</v>
      </c>
      <c r="N160" s="26">
        <f t="shared" si="38"/>
        <v>2074</v>
      </c>
      <c r="O160" s="26">
        <f t="shared" si="38"/>
        <v>2074</v>
      </c>
      <c r="P160" s="26">
        <f t="shared" si="38"/>
        <v>21493</v>
      </c>
      <c r="Q160" s="90"/>
    </row>
    <row r="161" spans="3:19" ht="35.1" customHeight="1" x14ac:dyDescent="0.25">
      <c r="C161" s="90"/>
      <c r="D161" s="90"/>
      <c r="E161" s="90"/>
      <c r="F161" s="97" t="s">
        <v>115</v>
      </c>
      <c r="G161" s="90"/>
      <c r="H161" s="132"/>
      <c r="I161" s="90"/>
      <c r="J161" s="34">
        <f>J15+J17+J19+J22+J24+J28+J38+J42+J48+J63+J70+J77+J88+J92+J99+J118+J120+J130+J140+J151+J154+J160</f>
        <v>321217.98000000004</v>
      </c>
      <c r="K161" s="34">
        <f>K15+K17+K19+K22+K24+K28+K38+K42+K48+K63+K70+K77+K88+K92+K99+K118+K120+K130+K140+K151+K154+K160</f>
        <v>218.36999999999998</v>
      </c>
      <c r="L161" s="34">
        <f>L15+L17+L19+L22+L24+L28+L38+L42+L48+L63+L70+L77+L88+L92+L99+L118+L120+L130+L140+L151+L154+L160</f>
        <v>321436.35000000003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28059.559999999998</v>
      </c>
      <c r="O161" s="34">
        <f>O15+O17+O19+O22+O24+O28+O38+O42+O48+O63+O70+O77+O88+O92+O99+O118+O120+O130+O140+O151+O154+O160</f>
        <v>28059.559999999998</v>
      </c>
      <c r="P161" s="34">
        <f>P15+P17+P19+P22+P24+P28+P38+P42+P48+P63+P70+P77+P88+P92+P99+P118+P120+P130+P140+P151+P154+P160</f>
        <v>293376.79000000004</v>
      </c>
      <c r="Q161" s="90"/>
    </row>
    <row r="163" spans="3:19" x14ac:dyDescent="0.25">
      <c r="C163" s="1"/>
      <c r="D163" s="1"/>
      <c r="E163" s="1"/>
      <c r="F163" s="98" t="s">
        <v>116</v>
      </c>
      <c r="G163" s="98"/>
      <c r="H163" s="98"/>
      <c r="I163" s="45"/>
      <c r="J163" s="45"/>
      <c r="K163" s="45" t="s">
        <v>117</v>
      </c>
      <c r="L163" s="99"/>
      <c r="M163" s="99"/>
      <c r="N163" s="1"/>
      <c r="O163" s="1"/>
      <c r="P163" s="1"/>
      <c r="Q163" s="1"/>
    </row>
    <row r="164" spans="3:19" x14ac:dyDescent="0.25">
      <c r="C164" s="1"/>
      <c r="D164" s="1"/>
      <c r="E164" s="1"/>
      <c r="F164" s="98"/>
      <c r="G164" s="98"/>
      <c r="H164" s="100"/>
      <c r="I164" s="45"/>
      <c r="J164" s="45"/>
      <c r="K164" s="45"/>
      <c r="L164" s="99"/>
      <c r="M164" s="99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145"/>
      <c r="G165" s="146"/>
      <c r="H165" s="100"/>
      <c r="I165" s="45"/>
      <c r="J165" s="147"/>
      <c r="K165" s="147"/>
      <c r="L165" s="147"/>
      <c r="M165" s="101"/>
      <c r="N165" s="1"/>
      <c r="O165" s="1"/>
      <c r="P165" s="1"/>
      <c r="Q165" s="1"/>
    </row>
    <row r="166" spans="3:19" x14ac:dyDescent="0.25">
      <c r="C166" s="1"/>
      <c r="D166" s="1"/>
      <c r="E166" s="1"/>
      <c r="F166" s="98" t="s">
        <v>160</v>
      </c>
      <c r="G166" s="98"/>
      <c r="H166" s="98"/>
      <c r="I166" s="45"/>
      <c r="J166" s="45" t="s">
        <v>159</v>
      </c>
      <c r="K166" s="45"/>
      <c r="L166" s="99"/>
      <c r="M166" s="99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118</v>
      </c>
      <c r="G167" s="98"/>
      <c r="H167" s="98"/>
      <c r="I167" s="98"/>
      <c r="J167" s="430" t="s">
        <v>119</v>
      </c>
      <c r="K167" s="430"/>
      <c r="L167" s="430"/>
      <c r="M167" s="430"/>
      <c r="N167" s="1"/>
      <c r="O167" s="1"/>
      <c r="P167" s="1"/>
      <c r="Q167" s="1"/>
    </row>
    <row r="168" spans="3:19" x14ac:dyDescent="0.25">
      <c r="C168" s="1"/>
      <c r="D168" s="1"/>
      <c r="E168" s="1"/>
      <c r="F168" s="98"/>
      <c r="G168" s="98"/>
      <c r="H168" s="98"/>
      <c r="I168" s="98"/>
      <c r="J168" s="279"/>
      <c r="K168" s="279"/>
      <c r="L168" s="279"/>
      <c r="M168" s="279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1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3"/>
      <c r="D172" s="3"/>
      <c r="E172" s="3"/>
      <c r="F172" s="391" t="s">
        <v>0</v>
      </c>
      <c r="G172" s="391"/>
      <c r="H172" s="391"/>
      <c r="Q172" s="3"/>
      <c r="R172" s="1"/>
      <c r="S172" s="1"/>
    </row>
    <row r="173" spans="3:19" ht="18" x14ac:dyDescent="0.25">
      <c r="C173" s="4"/>
      <c r="D173" s="5"/>
      <c r="E173" s="5"/>
      <c r="F173" s="391" t="s">
        <v>1</v>
      </c>
      <c r="G173" s="391"/>
      <c r="H173" s="391"/>
      <c r="I173" s="391" t="s">
        <v>249</v>
      </c>
      <c r="J173" s="391"/>
      <c r="K173" s="391"/>
      <c r="L173" s="391"/>
      <c r="M173" s="391"/>
      <c r="N173" s="391"/>
      <c r="O173" s="391"/>
      <c r="P173" s="391"/>
      <c r="Q173" s="5"/>
      <c r="R173" s="1"/>
      <c r="S173" s="1"/>
    </row>
    <row r="174" spans="3:19" x14ac:dyDescent="0.25">
      <c r="C174" s="1"/>
      <c r="D174" s="1"/>
      <c r="E174" s="1"/>
      <c r="F174" s="98"/>
      <c r="G174" s="98"/>
      <c r="H174" s="98"/>
      <c r="I174" s="98"/>
      <c r="J174" s="279"/>
      <c r="K174" s="279"/>
      <c r="L174" s="279"/>
      <c r="M174" s="279"/>
      <c r="N174" s="1"/>
      <c r="O174" s="1"/>
      <c r="P174" s="1"/>
      <c r="Q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79"/>
      <c r="K175" s="279"/>
      <c r="L175" s="279"/>
      <c r="M175" s="279"/>
      <c r="N175" s="1"/>
      <c r="O175" s="1"/>
      <c r="P175" s="1"/>
      <c r="Q175" s="1"/>
    </row>
    <row r="176" spans="3:19" s="109" customFormat="1" ht="39.950000000000003" customHeight="1" x14ac:dyDescent="0.25">
      <c r="C176" s="29">
        <v>4000</v>
      </c>
      <c r="D176" s="29">
        <v>4500</v>
      </c>
      <c r="E176" s="29">
        <v>451</v>
      </c>
      <c r="F176" s="138" t="s">
        <v>81</v>
      </c>
      <c r="G176" s="18" t="s">
        <v>174</v>
      </c>
      <c r="H176" s="121"/>
      <c r="I176" s="11">
        <v>15</v>
      </c>
      <c r="J176" s="13">
        <v>2500</v>
      </c>
      <c r="K176" s="13"/>
      <c r="L176" s="13">
        <v>2500</v>
      </c>
      <c r="M176" s="13"/>
      <c r="N176" s="13">
        <v>0</v>
      </c>
      <c r="O176" s="13">
        <v>0</v>
      </c>
      <c r="P176" s="13">
        <f>L176-O176</f>
        <v>2500</v>
      </c>
      <c r="Q176" s="150"/>
      <c r="R176" s="41"/>
      <c r="S176" s="20"/>
    </row>
    <row r="177" spans="3:17" ht="39.950000000000003" customHeight="1" x14ac:dyDescent="0.25">
      <c r="C177" s="90"/>
      <c r="D177" s="90"/>
      <c r="E177" s="90"/>
      <c r="F177" s="97" t="s">
        <v>115</v>
      </c>
      <c r="G177" s="90"/>
      <c r="H177" s="132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98" t="s">
        <v>116</v>
      </c>
      <c r="G179" s="98"/>
      <c r="H179" s="98"/>
      <c r="I179" s="45"/>
      <c r="J179" s="45"/>
      <c r="K179" s="45" t="s">
        <v>117</v>
      </c>
      <c r="L179" s="99"/>
      <c r="M179" s="99"/>
      <c r="N179" s="1"/>
      <c r="O179" s="1"/>
      <c r="P179" s="1"/>
      <c r="Q179" s="1"/>
    </row>
    <row r="180" spans="3:17" x14ac:dyDescent="0.25">
      <c r="C180" s="1"/>
      <c r="D180" s="1"/>
      <c r="E180" s="1"/>
      <c r="F180" s="98"/>
      <c r="G180" s="98"/>
      <c r="H180" s="100"/>
      <c r="I180" s="45"/>
      <c r="J180" s="45"/>
      <c r="K180" s="45"/>
      <c r="L180" s="99"/>
      <c r="M180" s="99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145"/>
      <c r="G181" s="146"/>
      <c r="H181" s="100"/>
      <c r="I181" s="45"/>
      <c r="J181" s="147"/>
      <c r="K181" s="147"/>
      <c r="L181" s="147"/>
      <c r="M181" s="101"/>
      <c r="N181" s="1"/>
      <c r="O181" s="1"/>
      <c r="P181" s="1"/>
      <c r="Q181" s="1"/>
    </row>
    <row r="182" spans="3:17" x14ac:dyDescent="0.25">
      <c r="C182" s="1"/>
      <c r="D182" s="1"/>
      <c r="E182" s="1"/>
      <c r="F182" s="98" t="s">
        <v>160</v>
      </c>
      <c r="G182" s="98"/>
      <c r="H182" s="98"/>
      <c r="I182" s="45"/>
      <c r="J182" s="45" t="s">
        <v>159</v>
      </c>
      <c r="K182" s="45"/>
      <c r="L182" s="99"/>
      <c r="M182" s="99"/>
      <c r="N182" s="1"/>
      <c r="O182" s="1"/>
      <c r="P182" s="1"/>
      <c r="Q182" s="1"/>
    </row>
    <row r="183" spans="3:17" x14ac:dyDescent="0.25">
      <c r="C183" s="1"/>
      <c r="D183" s="1"/>
      <c r="E183" s="1"/>
      <c r="F183" s="98" t="s">
        <v>118</v>
      </c>
      <c r="G183" s="98"/>
      <c r="H183" s="98"/>
      <c r="I183" s="98"/>
      <c r="J183" s="430" t="s">
        <v>119</v>
      </c>
      <c r="K183" s="430"/>
      <c r="L183" s="430"/>
      <c r="M183" s="430"/>
      <c r="N183" s="1"/>
      <c r="O183" s="1"/>
      <c r="P183" s="1"/>
      <c r="Q183" s="1"/>
    </row>
    <row r="184" spans="3:17" x14ac:dyDescent="0.25">
      <c r="C184" s="1"/>
      <c r="D184" s="1"/>
      <c r="E184" s="1"/>
      <c r="F184" s="98"/>
      <c r="G184" s="98"/>
      <c r="H184" s="98"/>
      <c r="I184" s="98"/>
      <c r="J184" s="279"/>
      <c r="K184" s="279"/>
      <c r="L184" s="279"/>
      <c r="M184" s="279"/>
      <c r="N184" s="1"/>
      <c r="O184" s="1"/>
      <c r="P184" s="1"/>
      <c r="Q184" s="1"/>
    </row>
    <row r="205" spans="6:8" x14ac:dyDescent="0.25">
      <c r="F205" s="1"/>
      <c r="G205" s="1"/>
      <c r="H205" s="118"/>
    </row>
    <row r="215" spans="6:8" x14ac:dyDescent="0.25">
      <c r="F215" s="64"/>
      <c r="G215" s="64"/>
      <c r="H215" s="133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6"/>
      <c r="G219" s="64"/>
      <c r="H219" s="133"/>
    </row>
    <row r="220" spans="6:8" x14ac:dyDescent="0.25">
      <c r="F220" s="64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6"/>
      <c r="G222" s="64"/>
      <c r="H222" s="133"/>
    </row>
    <row r="223" spans="6:8" x14ac:dyDescent="0.25">
      <c r="F223" s="64"/>
      <c r="G223" s="64"/>
      <c r="H223" s="133"/>
    </row>
    <row r="224" spans="6:8" x14ac:dyDescent="0.25">
      <c r="F224" s="66"/>
      <c r="G224" s="64"/>
      <c r="H224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</mergeCells>
  <pageMargins left="0.7" right="0.7" top="0.75" bottom="0.75" header="0.3" footer="0.3"/>
  <pageSetup paperSize="5" scale="5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35"/>
  <sheetViews>
    <sheetView topLeftCell="A16" zoomScaleNormal="100" workbookViewId="0">
      <selection activeCell="D7" sqref="D7:D13"/>
    </sheetView>
  </sheetViews>
  <sheetFormatPr baseColWidth="10" defaultRowHeight="15" x14ac:dyDescent="0.25"/>
  <cols>
    <col min="2" max="2" width="33.5703125" customWidth="1"/>
    <col min="3" max="3" width="23.42578125" customWidth="1"/>
    <col min="4" max="4" width="35" customWidth="1"/>
    <col min="5" max="5" width="18.28515625" customWidth="1"/>
    <col min="6" max="6" width="35.42578125" customWidth="1"/>
  </cols>
  <sheetData>
    <row r="1" spans="2:8" ht="58.5" customHeight="1" x14ac:dyDescent="0.3">
      <c r="B1" s="431" t="s">
        <v>195</v>
      </c>
      <c r="C1" s="431"/>
      <c r="D1" s="431"/>
      <c r="E1" s="431"/>
      <c r="F1" s="431"/>
      <c r="G1" s="1"/>
      <c r="H1" s="1"/>
    </row>
    <row r="2" spans="2:8" ht="42" customHeight="1" x14ac:dyDescent="0.25">
      <c r="B2" s="391" t="s">
        <v>0</v>
      </c>
      <c r="C2" s="391"/>
      <c r="D2" s="391"/>
      <c r="E2" s="432"/>
      <c r="F2" s="432"/>
      <c r="G2" s="1"/>
      <c r="H2" s="1"/>
    </row>
    <row r="3" spans="2:8" ht="18" x14ac:dyDescent="0.25">
      <c r="B3" s="391" t="s">
        <v>1</v>
      </c>
      <c r="C3" s="391"/>
      <c r="D3" s="391"/>
      <c r="E3" s="181"/>
      <c r="F3" s="41"/>
      <c r="G3" s="1"/>
      <c r="H3" s="1"/>
    </row>
    <row r="4" spans="2:8" ht="15" customHeight="1" x14ac:dyDescent="0.25">
      <c r="B4" s="396" t="s">
        <v>2</v>
      </c>
      <c r="C4" s="396" t="s">
        <v>38</v>
      </c>
      <c r="D4" s="396" t="s">
        <v>4</v>
      </c>
      <c r="E4" s="396" t="s">
        <v>7</v>
      </c>
      <c r="F4" s="404" t="s">
        <v>8</v>
      </c>
      <c r="G4" s="1"/>
      <c r="H4" s="1"/>
    </row>
    <row r="5" spans="2:8" ht="15" customHeight="1" x14ac:dyDescent="0.25">
      <c r="B5" s="397"/>
      <c r="C5" s="397"/>
      <c r="D5" s="397"/>
      <c r="E5" s="397"/>
      <c r="F5" s="405"/>
      <c r="G5" s="1"/>
      <c r="H5" s="1"/>
    </row>
    <row r="6" spans="2:8" x14ac:dyDescent="0.25">
      <c r="B6" s="398"/>
      <c r="C6" s="398"/>
      <c r="D6" s="398"/>
      <c r="E6" s="398"/>
      <c r="F6" s="406"/>
      <c r="G6" s="1"/>
      <c r="H6" s="1"/>
    </row>
    <row r="7" spans="2:8" ht="36" customHeight="1" x14ac:dyDescent="0.25">
      <c r="B7" s="138" t="s">
        <v>93</v>
      </c>
      <c r="C7" s="18" t="s">
        <v>94</v>
      </c>
      <c r="D7" s="121"/>
      <c r="E7" s="13">
        <v>3500</v>
      </c>
      <c r="F7" s="74"/>
      <c r="G7" s="1"/>
      <c r="H7" s="1"/>
    </row>
    <row r="8" spans="2:8" ht="36" customHeight="1" x14ac:dyDescent="0.25">
      <c r="B8" s="138" t="s">
        <v>169</v>
      </c>
      <c r="C8" s="18" t="s">
        <v>94</v>
      </c>
      <c r="D8" s="121"/>
      <c r="E8" s="13">
        <v>3500</v>
      </c>
      <c r="F8" s="74"/>
      <c r="G8" s="1"/>
      <c r="H8" s="1"/>
    </row>
    <row r="9" spans="2:8" ht="36" customHeight="1" x14ac:dyDescent="0.25">
      <c r="B9" s="138" t="s">
        <v>95</v>
      </c>
      <c r="C9" s="18" t="s">
        <v>96</v>
      </c>
      <c r="D9" s="121"/>
      <c r="E9" s="13">
        <v>4200</v>
      </c>
      <c r="F9" s="74"/>
      <c r="G9" s="1"/>
      <c r="H9" s="1"/>
    </row>
    <row r="10" spans="2:8" ht="36" customHeight="1" x14ac:dyDescent="0.25">
      <c r="B10" s="138" t="s">
        <v>103</v>
      </c>
      <c r="C10" s="18" t="s">
        <v>102</v>
      </c>
      <c r="D10" s="121"/>
      <c r="E10" s="13">
        <v>4200</v>
      </c>
      <c r="F10" s="22"/>
    </row>
    <row r="11" spans="2:8" ht="36" customHeight="1" x14ac:dyDescent="0.25">
      <c r="B11" s="138" t="s">
        <v>104</v>
      </c>
      <c r="C11" s="18" t="s">
        <v>102</v>
      </c>
      <c r="D11" s="126"/>
      <c r="E11" s="13">
        <v>4200</v>
      </c>
      <c r="F11" s="22"/>
    </row>
    <row r="12" spans="2:8" s="109" customFormat="1" ht="36" customHeight="1" x14ac:dyDescent="0.25">
      <c r="B12" s="106" t="s">
        <v>150</v>
      </c>
      <c r="C12" s="18" t="s">
        <v>105</v>
      </c>
      <c r="D12" s="124"/>
      <c r="E12" s="115">
        <v>5000</v>
      </c>
      <c r="F12" s="22"/>
    </row>
    <row r="13" spans="2:8" ht="36" customHeight="1" x14ac:dyDescent="0.25">
      <c r="B13" s="24" t="s">
        <v>106</v>
      </c>
      <c r="C13" s="25"/>
      <c r="D13" s="34"/>
      <c r="E13" s="27">
        <f>SUM(E7:E12)</f>
        <v>24600</v>
      </c>
      <c r="F13" s="24"/>
    </row>
    <row r="23" spans="2:8" ht="58.5" customHeight="1" x14ac:dyDescent="0.3">
      <c r="B23" s="431" t="s">
        <v>196</v>
      </c>
      <c r="C23" s="431"/>
      <c r="D23" s="431"/>
      <c r="E23" s="431"/>
      <c r="F23" s="431"/>
      <c r="G23" s="1"/>
      <c r="H23" s="1"/>
    </row>
    <row r="24" spans="2:8" ht="18" x14ac:dyDescent="0.25">
      <c r="B24" s="391" t="s">
        <v>0</v>
      </c>
      <c r="C24" s="391"/>
      <c r="D24" s="391"/>
      <c r="E24" s="432"/>
      <c r="F24" s="432"/>
    </row>
    <row r="25" spans="2:8" ht="18" x14ac:dyDescent="0.25">
      <c r="B25" s="391" t="s">
        <v>1</v>
      </c>
      <c r="C25" s="391"/>
      <c r="D25" s="391"/>
      <c r="E25" s="181"/>
      <c r="F25" s="41"/>
    </row>
    <row r="26" spans="2:8" x14ac:dyDescent="0.25">
      <c r="B26" s="396" t="s">
        <v>2</v>
      </c>
      <c r="C26" s="396" t="s">
        <v>38</v>
      </c>
      <c r="D26" s="396" t="s">
        <v>4</v>
      </c>
      <c r="E26" s="396" t="s">
        <v>7</v>
      </c>
      <c r="F26" s="404" t="s">
        <v>8</v>
      </c>
    </row>
    <row r="27" spans="2:8" x14ac:dyDescent="0.25">
      <c r="B27" s="397"/>
      <c r="C27" s="397"/>
      <c r="D27" s="397"/>
      <c r="E27" s="397"/>
      <c r="F27" s="405"/>
    </row>
    <row r="28" spans="2:8" x14ac:dyDescent="0.25">
      <c r="B28" s="398"/>
      <c r="C28" s="398"/>
      <c r="D28" s="398"/>
      <c r="E28" s="398"/>
      <c r="F28" s="406"/>
    </row>
    <row r="29" spans="2:8" ht="27" customHeight="1" x14ac:dyDescent="0.25">
      <c r="B29" s="138" t="s">
        <v>93</v>
      </c>
      <c r="C29" s="18" t="s">
        <v>94</v>
      </c>
      <c r="D29" s="121"/>
      <c r="E29" s="13">
        <v>1200</v>
      </c>
      <c r="F29" s="74"/>
    </row>
    <row r="30" spans="2:8" ht="27" customHeight="1" x14ac:dyDescent="0.25">
      <c r="B30" s="138" t="s">
        <v>169</v>
      </c>
      <c r="C30" s="18" t="s">
        <v>94</v>
      </c>
      <c r="D30" s="121"/>
      <c r="E30" s="13">
        <v>1200</v>
      </c>
      <c r="F30" s="74"/>
    </row>
    <row r="31" spans="2:8" ht="27" customHeight="1" x14ac:dyDescent="0.25">
      <c r="B31" s="138" t="s">
        <v>95</v>
      </c>
      <c r="C31" s="18" t="s">
        <v>96</v>
      </c>
      <c r="D31" s="121"/>
      <c r="E31" s="13">
        <v>1200</v>
      </c>
      <c r="F31" s="74"/>
    </row>
    <row r="32" spans="2:8" ht="27" customHeight="1" x14ac:dyDescent="0.25">
      <c r="B32" s="138" t="s">
        <v>103</v>
      </c>
      <c r="C32" s="18" t="s">
        <v>102</v>
      </c>
      <c r="D32" s="121"/>
      <c r="E32" s="13">
        <v>1200</v>
      </c>
      <c r="F32" s="22"/>
    </row>
    <row r="33" spans="1:6" ht="27" customHeight="1" x14ac:dyDescent="0.25">
      <c r="B33" s="138" t="s">
        <v>104</v>
      </c>
      <c r="C33" s="18" t="s">
        <v>102</v>
      </c>
      <c r="D33" s="126"/>
      <c r="E33" s="13">
        <v>1200</v>
      </c>
      <c r="F33" s="22"/>
    </row>
    <row r="34" spans="1:6" ht="27" customHeight="1" x14ac:dyDescent="0.25">
      <c r="A34" s="109"/>
      <c r="B34" s="106" t="s">
        <v>150</v>
      </c>
      <c r="C34" s="18" t="s">
        <v>105</v>
      </c>
      <c r="D34" s="124"/>
      <c r="E34" s="115">
        <v>1200</v>
      </c>
      <c r="F34" s="22"/>
    </row>
    <row r="35" spans="1:6" ht="27" customHeight="1" x14ac:dyDescent="0.25">
      <c r="B35" s="24" t="s">
        <v>106</v>
      </c>
      <c r="C35" s="25"/>
      <c r="D35" s="34"/>
      <c r="E35" s="27">
        <f>SUM(E29:E34)</f>
        <v>7200</v>
      </c>
      <c r="F35" s="24"/>
    </row>
  </sheetData>
  <mergeCells count="18">
    <mergeCell ref="B23:F23"/>
    <mergeCell ref="B1:F1"/>
    <mergeCell ref="B24:D24"/>
    <mergeCell ref="E24:F24"/>
    <mergeCell ref="B25:D25"/>
    <mergeCell ref="E4:E6"/>
    <mergeCell ref="F4:F6"/>
    <mergeCell ref="B2:D2"/>
    <mergeCell ref="B3:D3"/>
    <mergeCell ref="E2:F2"/>
    <mergeCell ref="B4:B6"/>
    <mergeCell ref="C4:C6"/>
    <mergeCell ref="D4:D6"/>
    <mergeCell ref="B26:B28"/>
    <mergeCell ref="C26:C28"/>
    <mergeCell ref="D26:D28"/>
    <mergeCell ref="E26:E28"/>
    <mergeCell ref="F26:F28"/>
  </mergeCells>
  <pageMargins left="0.25" right="0.25" top="0.75" bottom="0.75" header="0.3" footer="0.3"/>
  <pageSetup paperSize="9" scale="9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C1:N269"/>
  <sheetViews>
    <sheetView topLeftCell="A244" zoomScaleNormal="100" workbookViewId="0">
      <selection activeCell="H11" sqref="H11"/>
    </sheetView>
  </sheetViews>
  <sheetFormatPr baseColWidth="10" defaultRowHeight="15" x14ac:dyDescent="0.25"/>
  <cols>
    <col min="1" max="1" width="6.42578125" customWidth="1"/>
    <col min="2" max="2" width="4.140625" customWidth="1"/>
    <col min="3" max="3" width="8.5703125" customWidth="1"/>
    <col min="4" max="4" width="9.7109375" customWidth="1"/>
    <col min="5" max="5" width="7.5703125" customWidth="1"/>
    <col min="6" max="6" width="30.28515625" customWidth="1"/>
    <col min="7" max="7" width="17.42578125" customWidth="1"/>
    <col min="8" max="8" width="26.140625" style="117" customWidth="1"/>
    <col min="9" max="9" width="11.7109375" customWidth="1"/>
    <col min="10" max="10" width="12.28515625" customWidth="1"/>
    <col min="11" max="11" width="12.140625" customWidth="1"/>
    <col min="12" max="12" width="41.5703125" customWidth="1"/>
    <col min="13" max="13" width="11.42578125" customWidth="1"/>
  </cols>
  <sheetData>
    <row r="1" spans="3:14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</row>
    <row r="2" spans="3:14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</row>
    <row r="3" spans="3:14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</row>
    <row r="4" spans="3:14" ht="18" x14ac:dyDescent="0.25">
      <c r="C4" s="3"/>
      <c r="D4" s="3"/>
      <c r="E4" s="3"/>
      <c r="F4" s="391" t="s">
        <v>0</v>
      </c>
      <c r="G4" s="391"/>
      <c r="H4" s="391"/>
      <c r="I4" s="432" t="s">
        <v>207</v>
      </c>
      <c r="J4" s="432"/>
      <c r="K4" s="432"/>
      <c r="L4" s="432"/>
      <c r="M4" s="1"/>
      <c r="N4" s="1"/>
    </row>
    <row r="5" spans="3:14" ht="18" x14ac:dyDescent="0.25">
      <c r="C5" s="4"/>
      <c r="D5" s="5"/>
      <c r="E5" s="5"/>
      <c r="F5" s="391" t="s">
        <v>1</v>
      </c>
      <c r="G5" s="391"/>
      <c r="H5" s="391"/>
      <c r="I5" s="435"/>
      <c r="J5" s="435"/>
      <c r="K5" s="435"/>
      <c r="L5" s="435"/>
      <c r="M5" s="1"/>
      <c r="N5" s="1"/>
    </row>
    <row r="6" spans="3:14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396" t="s">
        <v>7</v>
      </c>
      <c r="L6" s="404" t="s">
        <v>8</v>
      </c>
      <c r="M6" s="1"/>
      <c r="N6" s="1"/>
    </row>
    <row r="7" spans="3:14" ht="15" customHeight="1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206</v>
      </c>
      <c r="K7" s="397"/>
      <c r="L7" s="405"/>
      <c r="M7" s="1"/>
      <c r="N7" s="1"/>
    </row>
    <row r="8" spans="3:14" x14ac:dyDescent="0.25">
      <c r="C8" s="408"/>
      <c r="D8" s="408"/>
      <c r="E8" s="408"/>
      <c r="F8" s="395"/>
      <c r="G8" s="398"/>
      <c r="H8" s="398"/>
      <c r="I8" s="410"/>
      <c r="J8" s="403"/>
      <c r="K8" s="398"/>
      <c r="L8" s="406"/>
      <c r="M8" s="1"/>
      <c r="N8" s="1"/>
    </row>
    <row r="9" spans="3:14" ht="32.25" customHeight="1" x14ac:dyDescent="0.25">
      <c r="C9" s="9">
        <v>1000</v>
      </c>
      <c r="D9" s="9">
        <v>1300</v>
      </c>
      <c r="E9" s="9">
        <v>134</v>
      </c>
      <c r="F9" s="105" t="s">
        <v>125</v>
      </c>
      <c r="G9" s="10" t="s">
        <v>35</v>
      </c>
      <c r="H9" s="139"/>
      <c r="I9" s="11">
        <v>15</v>
      </c>
      <c r="J9" s="12">
        <v>782</v>
      </c>
      <c r="K9" s="12">
        <f>J9</f>
        <v>782</v>
      </c>
      <c r="L9" s="19"/>
      <c r="M9" s="41"/>
      <c r="N9" s="20"/>
    </row>
    <row r="10" spans="3:14" ht="32.25" customHeight="1" x14ac:dyDescent="0.25">
      <c r="C10" s="29">
        <v>1000</v>
      </c>
      <c r="D10" s="29">
        <v>1300</v>
      </c>
      <c r="E10" s="29">
        <v>134</v>
      </c>
      <c r="F10" s="138" t="s">
        <v>93</v>
      </c>
      <c r="G10" s="18" t="s">
        <v>94</v>
      </c>
      <c r="H10" s="121"/>
      <c r="I10" s="11">
        <v>15</v>
      </c>
      <c r="J10" s="21">
        <v>350</v>
      </c>
      <c r="K10" s="12">
        <f t="shared" ref="K10:K11" si="0">J10</f>
        <v>350</v>
      </c>
      <c r="L10" s="74"/>
      <c r="M10" s="1"/>
      <c r="N10" s="1"/>
    </row>
    <row r="11" spans="3:14" ht="32.25" customHeight="1" x14ac:dyDescent="0.25">
      <c r="C11" s="29">
        <v>1000</v>
      </c>
      <c r="D11" s="29">
        <v>1300</v>
      </c>
      <c r="E11" s="29">
        <v>134</v>
      </c>
      <c r="F11" s="138" t="s">
        <v>217</v>
      </c>
      <c r="G11" s="18" t="s">
        <v>94</v>
      </c>
      <c r="H11" s="121"/>
      <c r="I11" s="11">
        <v>15</v>
      </c>
      <c r="J11" s="21">
        <v>700</v>
      </c>
      <c r="K11" s="12">
        <f t="shared" si="0"/>
        <v>700</v>
      </c>
      <c r="L11" s="74"/>
      <c r="M11" s="1"/>
      <c r="N11" s="1"/>
    </row>
    <row r="12" spans="3:14" ht="32.25" customHeight="1" x14ac:dyDescent="0.25">
      <c r="C12" s="90"/>
      <c r="D12" s="90"/>
      <c r="E12" s="90"/>
      <c r="F12" s="97" t="s">
        <v>115</v>
      </c>
      <c r="G12" s="90"/>
      <c r="H12" s="132"/>
      <c r="I12" s="90"/>
      <c r="J12" s="34">
        <f>J9+J10+J11</f>
        <v>1832</v>
      </c>
      <c r="K12" s="34">
        <f>K9+K10+K11</f>
        <v>1832</v>
      </c>
      <c r="L12" s="90"/>
    </row>
    <row r="14" spans="3:14" x14ac:dyDescent="0.25">
      <c r="C14" s="1"/>
      <c r="D14" s="1"/>
      <c r="E14" s="1"/>
      <c r="F14" s="98" t="s">
        <v>116</v>
      </c>
      <c r="G14" s="98"/>
      <c r="H14" s="98"/>
      <c r="I14" s="45"/>
      <c r="J14" s="45"/>
      <c r="K14" s="1"/>
      <c r="L14" s="1"/>
    </row>
    <row r="15" spans="3:14" x14ac:dyDescent="0.25">
      <c r="C15" s="1"/>
      <c r="D15" s="1"/>
      <c r="E15" s="1"/>
      <c r="F15" s="98"/>
      <c r="G15" s="98"/>
      <c r="H15" s="100"/>
      <c r="I15" s="45"/>
      <c r="J15" s="45"/>
      <c r="K15" s="1"/>
      <c r="L15" s="1"/>
    </row>
    <row r="16" spans="3:14" ht="18" x14ac:dyDescent="0.25">
      <c r="C16" s="1"/>
      <c r="D16" s="1"/>
      <c r="E16" s="1"/>
      <c r="F16" s="145"/>
      <c r="G16" s="146"/>
      <c r="H16" s="100"/>
      <c r="I16" s="45"/>
      <c r="J16" s="147"/>
      <c r="K16" s="204"/>
      <c r="L16" s="204"/>
    </row>
    <row r="17" spans="3:14" x14ac:dyDescent="0.25">
      <c r="C17" s="1"/>
      <c r="D17" s="1"/>
      <c r="E17" s="1"/>
      <c r="F17" s="98" t="s">
        <v>160</v>
      </c>
      <c r="G17" s="98"/>
      <c r="H17" s="98"/>
      <c r="I17" s="45"/>
      <c r="J17" s="433" t="s">
        <v>159</v>
      </c>
      <c r="K17" s="433"/>
      <c r="L17" s="433"/>
    </row>
    <row r="18" spans="3:14" x14ac:dyDescent="0.25">
      <c r="C18" s="1"/>
      <c r="D18" s="1"/>
      <c r="E18" s="1"/>
      <c r="F18" s="434" t="s">
        <v>118</v>
      </c>
      <c r="G18" s="434"/>
      <c r="H18" s="98"/>
      <c r="I18" s="98"/>
      <c r="J18" s="430" t="s">
        <v>119</v>
      </c>
      <c r="K18" s="430"/>
      <c r="L18" s="430"/>
    </row>
    <row r="19" spans="3:14" x14ac:dyDescent="0.25">
      <c r="C19" s="1"/>
      <c r="D19" s="1"/>
      <c r="E19" s="1"/>
      <c r="F19" s="98"/>
      <c r="G19" s="98"/>
      <c r="H19" s="98"/>
      <c r="I19" s="98"/>
      <c r="J19" s="203"/>
      <c r="K19" s="1"/>
      <c r="L19" s="1"/>
    </row>
    <row r="20" spans="3:14" x14ac:dyDescent="0.25">
      <c r="C20" s="1"/>
      <c r="D20" s="1"/>
      <c r="E20" s="1"/>
      <c r="F20" s="1"/>
      <c r="G20" s="2"/>
      <c r="H20" s="118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2"/>
      <c r="H21" s="118"/>
      <c r="I21" s="1"/>
      <c r="J21" s="1"/>
      <c r="K21" s="1"/>
      <c r="L21" s="1"/>
    </row>
    <row r="22" spans="3:14" x14ac:dyDescent="0.25">
      <c r="C22" s="1"/>
      <c r="D22" s="1"/>
      <c r="E22" s="1"/>
      <c r="F22" s="1"/>
      <c r="G22" s="2"/>
      <c r="H22" s="118"/>
      <c r="I22" s="1"/>
      <c r="J22" s="1"/>
      <c r="K22" s="1"/>
      <c r="L22" s="1"/>
    </row>
    <row r="23" spans="3:14" x14ac:dyDescent="0.25">
      <c r="C23" s="1"/>
      <c r="D23" s="1"/>
      <c r="E23" s="1"/>
      <c r="F23" s="1"/>
      <c r="G23" s="2"/>
      <c r="H23" s="118"/>
      <c r="I23" s="1"/>
      <c r="J23" s="1"/>
      <c r="K23" s="1"/>
      <c r="L23" s="1"/>
    </row>
    <row r="24" spans="3:14" ht="18" x14ac:dyDescent="0.25">
      <c r="C24" s="3"/>
      <c r="D24" s="3"/>
      <c r="E24" s="3"/>
      <c r="F24" s="391" t="s">
        <v>0</v>
      </c>
      <c r="G24" s="391"/>
      <c r="H24" s="391"/>
      <c r="I24" s="432" t="s">
        <v>208</v>
      </c>
      <c r="J24" s="432"/>
      <c r="K24" s="432"/>
      <c r="L24" s="432"/>
    </row>
    <row r="25" spans="3:14" ht="18" x14ac:dyDescent="0.25">
      <c r="C25" s="4"/>
      <c r="D25" s="5"/>
      <c r="E25" s="5"/>
      <c r="F25" s="391" t="s">
        <v>1</v>
      </c>
      <c r="G25" s="391"/>
      <c r="H25" s="391"/>
      <c r="I25" s="435"/>
      <c r="J25" s="435"/>
      <c r="K25" s="435"/>
      <c r="L25" s="435"/>
    </row>
    <row r="26" spans="3:14" x14ac:dyDescent="0.25">
      <c r="C26" s="6"/>
      <c r="D26" s="6"/>
      <c r="E26" s="6"/>
      <c r="F26" s="393" t="s">
        <v>2</v>
      </c>
      <c r="G26" s="396" t="s">
        <v>3</v>
      </c>
      <c r="H26" s="396" t="s">
        <v>4</v>
      </c>
      <c r="I26" s="7"/>
      <c r="J26" s="8" t="s">
        <v>5</v>
      </c>
      <c r="K26" s="396" t="s">
        <v>7</v>
      </c>
      <c r="L26" s="404" t="s">
        <v>8</v>
      </c>
    </row>
    <row r="27" spans="3:14" x14ac:dyDescent="0.25">
      <c r="C27" s="407" t="s">
        <v>9</v>
      </c>
      <c r="D27" s="407" t="s">
        <v>10</v>
      </c>
      <c r="E27" s="407" t="s">
        <v>11</v>
      </c>
      <c r="F27" s="394"/>
      <c r="G27" s="397"/>
      <c r="H27" s="397"/>
      <c r="I27" s="409" t="s">
        <v>12</v>
      </c>
      <c r="J27" s="402" t="s">
        <v>206</v>
      </c>
      <c r="K27" s="397"/>
      <c r="L27" s="405"/>
    </row>
    <row r="28" spans="3:14" x14ac:dyDescent="0.25">
      <c r="C28" s="408"/>
      <c r="D28" s="408"/>
      <c r="E28" s="408"/>
      <c r="F28" s="395"/>
      <c r="G28" s="398"/>
      <c r="H28" s="398"/>
      <c r="I28" s="410"/>
      <c r="J28" s="403"/>
      <c r="K28" s="398"/>
      <c r="L28" s="406"/>
    </row>
    <row r="29" spans="3:14" ht="24.75" customHeight="1" x14ac:dyDescent="0.25">
      <c r="C29" s="29">
        <v>1000</v>
      </c>
      <c r="D29" s="29">
        <v>1300</v>
      </c>
      <c r="E29" s="29">
        <v>134</v>
      </c>
      <c r="F29" s="138" t="s">
        <v>93</v>
      </c>
      <c r="G29" s="18" t="s">
        <v>94</v>
      </c>
      <c r="H29" s="121"/>
      <c r="I29" s="11">
        <v>15</v>
      </c>
      <c r="J29" s="21">
        <v>350</v>
      </c>
      <c r="K29" s="12">
        <f t="shared" ref="K29" si="1">J29</f>
        <v>350</v>
      </c>
      <c r="L29" s="74"/>
    </row>
    <row r="30" spans="3:14" ht="24.75" customHeight="1" x14ac:dyDescent="0.25">
      <c r="C30" s="90"/>
      <c r="D30" s="90"/>
      <c r="E30" s="90"/>
      <c r="F30" s="97" t="s">
        <v>115</v>
      </c>
      <c r="G30" s="90"/>
      <c r="H30" s="132"/>
      <c r="I30" s="90"/>
      <c r="J30" s="34">
        <f>J29</f>
        <v>350</v>
      </c>
      <c r="K30" s="34">
        <f>K29</f>
        <v>350</v>
      </c>
      <c r="L30" s="90"/>
    </row>
    <row r="32" spans="3:14" x14ac:dyDescent="0.25">
      <c r="C32" s="1"/>
      <c r="D32" s="1"/>
      <c r="E32" s="1"/>
      <c r="F32" s="98" t="s">
        <v>116</v>
      </c>
      <c r="G32" s="98"/>
      <c r="H32" s="98"/>
      <c r="I32" s="45"/>
      <c r="J32" s="45"/>
      <c r="K32" s="1"/>
      <c r="L32" s="1"/>
    </row>
    <row r="33" spans="3:12" x14ac:dyDescent="0.25">
      <c r="C33" s="1"/>
      <c r="D33" s="1"/>
      <c r="E33" s="1"/>
      <c r="F33" s="98"/>
      <c r="G33" s="98"/>
      <c r="H33" s="100"/>
      <c r="I33" s="45"/>
      <c r="J33" s="45"/>
      <c r="K33" s="1"/>
      <c r="L33" s="1"/>
    </row>
    <row r="34" spans="3:12" ht="18" x14ac:dyDescent="0.25">
      <c r="C34" s="1"/>
      <c r="D34" s="1"/>
      <c r="E34" s="1"/>
      <c r="F34" s="145"/>
      <c r="G34" s="146"/>
      <c r="H34" s="100"/>
      <c r="I34" s="45"/>
      <c r="J34" s="147"/>
      <c r="K34" s="204"/>
      <c r="L34" s="204"/>
    </row>
    <row r="35" spans="3:12" x14ac:dyDescent="0.25">
      <c r="C35" s="1"/>
      <c r="D35" s="1"/>
      <c r="E35" s="1"/>
      <c r="F35" s="98" t="s">
        <v>160</v>
      </c>
      <c r="G35" s="98"/>
      <c r="H35" s="98"/>
      <c r="I35" s="45"/>
      <c r="J35" s="433" t="s">
        <v>159</v>
      </c>
      <c r="K35" s="433"/>
      <c r="L35" s="433"/>
    </row>
    <row r="36" spans="3:12" x14ac:dyDescent="0.25">
      <c r="C36" s="1"/>
      <c r="D36" s="1"/>
      <c r="E36" s="1"/>
      <c r="F36" s="434" t="s">
        <v>118</v>
      </c>
      <c r="G36" s="434"/>
      <c r="H36" s="98"/>
      <c r="I36" s="98"/>
      <c r="J36" s="430" t="s">
        <v>119</v>
      </c>
      <c r="K36" s="430"/>
      <c r="L36" s="430"/>
    </row>
    <row r="37" spans="3:12" x14ac:dyDescent="0.25">
      <c r="C37" s="1"/>
      <c r="D37" s="1"/>
      <c r="E37" s="1"/>
      <c r="F37" s="98"/>
      <c r="G37" s="98"/>
      <c r="H37" s="98"/>
      <c r="I37" s="98"/>
      <c r="J37" s="203"/>
      <c r="K37" s="1"/>
      <c r="L37" s="1"/>
    </row>
    <row r="38" spans="3:12" x14ac:dyDescent="0.25">
      <c r="F38" s="66"/>
      <c r="G38" s="64"/>
      <c r="H38" s="133"/>
    </row>
    <row r="39" spans="3:12" x14ac:dyDescent="0.25">
      <c r="C39" s="1"/>
      <c r="D39" s="1"/>
      <c r="E39" s="1"/>
      <c r="F39" s="1"/>
      <c r="G39" s="2"/>
      <c r="H39" s="118"/>
      <c r="I39" s="1"/>
      <c r="J39" s="1"/>
      <c r="K39" s="1"/>
      <c r="L39" s="1"/>
    </row>
    <row r="40" spans="3:12" x14ac:dyDescent="0.25">
      <c r="C40" s="1"/>
      <c r="D40" s="1"/>
      <c r="E40" s="1"/>
      <c r="F40" s="1"/>
      <c r="G40" s="2"/>
      <c r="H40" s="118"/>
      <c r="I40" s="1"/>
      <c r="J40" s="1"/>
      <c r="K40" s="1"/>
      <c r="L40" s="1"/>
    </row>
    <row r="41" spans="3:12" x14ac:dyDescent="0.25">
      <c r="C41" s="1"/>
      <c r="D41" s="1"/>
      <c r="E41" s="1"/>
      <c r="F41" s="1"/>
      <c r="G41" s="2"/>
      <c r="H41" s="118"/>
      <c r="I41" s="1"/>
      <c r="J41" s="1"/>
      <c r="K41" s="1"/>
      <c r="L41" s="1"/>
    </row>
    <row r="42" spans="3:12" ht="18" x14ac:dyDescent="0.25">
      <c r="C42" s="3"/>
      <c r="D42" s="3"/>
      <c r="E42" s="3"/>
      <c r="F42" s="391" t="s">
        <v>0</v>
      </c>
      <c r="G42" s="391"/>
      <c r="H42" s="391"/>
      <c r="I42" s="432" t="s">
        <v>213</v>
      </c>
      <c r="J42" s="432"/>
      <c r="K42" s="432"/>
      <c r="L42" s="432"/>
    </row>
    <row r="43" spans="3:12" ht="18" x14ac:dyDescent="0.25">
      <c r="C43" s="4"/>
      <c r="D43" s="5"/>
      <c r="E43" s="5"/>
      <c r="F43" s="391" t="s">
        <v>1</v>
      </c>
      <c r="G43" s="391"/>
      <c r="H43" s="391"/>
      <c r="I43" s="435"/>
      <c r="J43" s="435"/>
      <c r="K43" s="435"/>
      <c r="L43" s="435"/>
    </row>
    <row r="44" spans="3:12" x14ac:dyDescent="0.25">
      <c r="C44" s="6"/>
      <c r="D44" s="6"/>
      <c r="E44" s="6"/>
      <c r="F44" s="393" t="s">
        <v>2</v>
      </c>
      <c r="G44" s="396" t="s">
        <v>3</v>
      </c>
      <c r="H44" s="396" t="s">
        <v>4</v>
      </c>
      <c r="I44" s="7"/>
      <c r="J44" s="8" t="s">
        <v>5</v>
      </c>
      <c r="K44" s="396" t="s">
        <v>7</v>
      </c>
      <c r="L44" s="404" t="s">
        <v>8</v>
      </c>
    </row>
    <row r="45" spans="3:12" x14ac:dyDescent="0.25">
      <c r="C45" s="407" t="s">
        <v>9</v>
      </c>
      <c r="D45" s="407" t="s">
        <v>10</v>
      </c>
      <c r="E45" s="407" t="s">
        <v>11</v>
      </c>
      <c r="F45" s="394"/>
      <c r="G45" s="397"/>
      <c r="H45" s="397"/>
      <c r="I45" s="409" t="s">
        <v>12</v>
      </c>
      <c r="J45" s="402" t="s">
        <v>206</v>
      </c>
      <c r="K45" s="397"/>
      <c r="L45" s="405"/>
    </row>
    <row r="46" spans="3:12" x14ac:dyDescent="0.25">
      <c r="C46" s="408"/>
      <c r="D46" s="408"/>
      <c r="E46" s="408"/>
      <c r="F46" s="395"/>
      <c r="G46" s="398"/>
      <c r="H46" s="398"/>
      <c r="I46" s="410"/>
      <c r="J46" s="403"/>
      <c r="K46" s="398"/>
      <c r="L46" s="406"/>
    </row>
    <row r="47" spans="3:12" ht="29.25" customHeight="1" x14ac:dyDescent="0.25">
      <c r="C47" s="9">
        <v>1000</v>
      </c>
      <c r="D47" s="9">
        <v>1300</v>
      </c>
      <c r="E47" s="9">
        <v>134</v>
      </c>
      <c r="F47" s="105" t="s">
        <v>125</v>
      </c>
      <c r="G47" s="10" t="s">
        <v>35</v>
      </c>
      <c r="H47" s="139"/>
      <c r="I47" s="11">
        <v>15</v>
      </c>
      <c r="J47" s="12">
        <v>782</v>
      </c>
      <c r="K47" s="12">
        <f>J47</f>
        <v>782</v>
      </c>
      <c r="L47" s="19"/>
    </row>
    <row r="48" spans="3:12" ht="29.25" customHeight="1" x14ac:dyDescent="0.25">
      <c r="C48" s="29">
        <v>1000</v>
      </c>
      <c r="D48" s="29">
        <v>1300</v>
      </c>
      <c r="E48" s="29">
        <v>134</v>
      </c>
      <c r="F48" s="138" t="s">
        <v>93</v>
      </c>
      <c r="G48" s="18" t="s">
        <v>94</v>
      </c>
      <c r="H48" s="121"/>
      <c r="I48" s="11">
        <v>15</v>
      </c>
      <c r="J48" s="21">
        <v>350</v>
      </c>
      <c r="K48" s="12">
        <f t="shared" ref="K48:K49" si="2">J48</f>
        <v>350</v>
      </c>
      <c r="L48" s="74"/>
    </row>
    <row r="49" spans="3:12" ht="29.25" customHeight="1" x14ac:dyDescent="0.25">
      <c r="C49" s="29">
        <v>1000</v>
      </c>
      <c r="D49" s="29">
        <v>1300</v>
      </c>
      <c r="E49" s="29">
        <v>134</v>
      </c>
      <c r="F49" s="138" t="s">
        <v>217</v>
      </c>
      <c r="G49" s="18" t="s">
        <v>94</v>
      </c>
      <c r="H49" s="121"/>
      <c r="I49" s="11">
        <v>15</v>
      </c>
      <c r="J49" s="21">
        <v>700</v>
      </c>
      <c r="K49" s="12">
        <f t="shared" si="2"/>
        <v>700</v>
      </c>
      <c r="L49" s="74"/>
    </row>
    <row r="50" spans="3:12" ht="29.25" customHeight="1" x14ac:dyDescent="0.25">
      <c r="C50" s="90"/>
      <c r="D50" s="90"/>
      <c r="E50" s="90"/>
      <c r="F50" s="97" t="s">
        <v>115</v>
      </c>
      <c r="G50" s="90"/>
      <c r="H50" s="132"/>
      <c r="I50" s="90"/>
      <c r="J50" s="34">
        <f>J47+J48+J49</f>
        <v>1832</v>
      </c>
      <c r="K50" s="34">
        <f>K47+K48+K49</f>
        <v>1832</v>
      </c>
      <c r="L50" s="90"/>
    </row>
    <row r="52" spans="3:12" x14ac:dyDescent="0.25">
      <c r="C52" s="1"/>
      <c r="D52" s="1"/>
      <c r="E52" s="1"/>
      <c r="F52" s="98" t="s">
        <v>116</v>
      </c>
      <c r="G52" s="98"/>
      <c r="H52" s="98"/>
      <c r="I52" s="45"/>
      <c r="J52" s="45"/>
      <c r="K52" s="1"/>
      <c r="L52" s="1"/>
    </row>
    <row r="53" spans="3:12" x14ac:dyDescent="0.25">
      <c r="C53" s="1"/>
      <c r="D53" s="1"/>
      <c r="E53" s="1"/>
      <c r="F53" s="98"/>
      <c r="G53" s="98"/>
      <c r="H53" s="100"/>
      <c r="I53" s="45"/>
      <c r="J53" s="45"/>
      <c r="K53" s="1"/>
      <c r="L53" s="1"/>
    </row>
    <row r="54" spans="3:12" ht="18" x14ac:dyDescent="0.25">
      <c r="C54" s="1"/>
      <c r="D54" s="1"/>
      <c r="E54" s="1"/>
      <c r="F54" s="145"/>
      <c r="G54" s="146"/>
      <c r="H54" s="100"/>
      <c r="I54" s="45"/>
      <c r="J54" s="147"/>
      <c r="K54" s="204"/>
      <c r="L54" s="204"/>
    </row>
    <row r="55" spans="3:12" x14ac:dyDescent="0.25">
      <c r="C55" s="1"/>
      <c r="D55" s="1"/>
      <c r="E55" s="1"/>
      <c r="F55" s="98" t="s">
        <v>160</v>
      </c>
      <c r="G55" s="98"/>
      <c r="H55" s="98"/>
      <c r="I55" s="45"/>
      <c r="J55" s="433" t="s">
        <v>159</v>
      </c>
      <c r="K55" s="433"/>
      <c r="L55" s="433"/>
    </row>
    <row r="56" spans="3:12" x14ac:dyDescent="0.25">
      <c r="C56" s="1"/>
      <c r="D56" s="1"/>
      <c r="E56" s="1"/>
      <c r="F56" s="434" t="s">
        <v>118</v>
      </c>
      <c r="G56" s="434"/>
      <c r="H56" s="98"/>
      <c r="I56" s="98"/>
      <c r="J56" s="430" t="s">
        <v>119</v>
      </c>
      <c r="K56" s="430"/>
      <c r="L56" s="430"/>
    </row>
    <row r="60" spans="3:12" x14ac:dyDescent="0.25">
      <c r="C60" s="1"/>
      <c r="D60" s="1"/>
      <c r="E60" s="1"/>
      <c r="F60" s="1"/>
      <c r="G60" s="2"/>
      <c r="H60" s="118"/>
      <c r="I60" s="1"/>
      <c r="J60" s="1"/>
      <c r="K60" s="1"/>
      <c r="L60" s="1"/>
    </row>
    <row r="61" spans="3:12" ht="18" x14ac:dyDescent="0.25">
      <c r="C61" s="3"/>
      <c r="D61" s="3"/>
      <c r="E61" s="3"/>
      <c r="F61" s="391" t="s">
        <v>0</v>
      </c>
      <c r="G61" s="391"/>
      <c r="H61" s="391"/>
      <c r="I61" s="432" t="s">
        <v>216</v>
      </c>
      <c r="J61" s="432"/>
      <c r="K61" s="432"/>
      <c r="L61" s="432"/>
    </row>
    <row r="62" spans="3:12" ht="18" x14ac:dyDescent="0.25">
      <c r="C62" s="4"/>
      <c r="D62" s="5"/>
      <c r="E62" s="5"/>
      <c r="F62" s="391" t="s">
        <v>1</v>
      </c>
      <c r="G62" s="391"/>
      <c r="H62" s="391"/>
      <c r="I62" s="435"/>
      <c r="J62" s="435"/>
      <c r="K62" s="435"/>
      <c r="L62" s="435"/>
    </row>
    <row r="63" spans="3:12" x14ac:dyDescent="0.25">
      <c r="C63" s="6"/>
      <c r="D63" s="6"/>
      <c r="E63" s="6"/>
      <c r="F63" s="393" t="s">
        <v>2</v>
      </c>
      <c r="G63" s="396" t="s">
        <v>3</v>
      </c>
      <c r="H63" s="396" t="s">
        <v>4</v>
      </c>
      <c r="I63" s="7"/>
      <c r="J63" s="8" t="s">
        <v>5</v>
      </c>
      <c r="K63" s="396" t="s">
        <v>7</v>
      </c>
      <c r="L63" s="404" t="s">
        <v>8</v>
      </c>
    </row>
    <row r="64" spans="3:12" x14ac:dyDescent="0.25">
      <c r="C64" s="407" t="s">
        <v>9</v>
      </c>
      <c r="D64" s="407" t="s">
        <v>10</v>
      </c>
      <c r="E64" s="407" t="s">
        <v>11</v>
      </c>
      <c r="F64" s="394"/>
      <c r="G64" s="397"/>
      <c r="H64" s="397"/>
      <c r="I64" s="409" t="s">
        <v>12</v>
      </c>
      <c r="J64" s="402" t="s">
        <v>206</v>
      </c>
      <c r="K64" s="397"/>
      <c r="L64" s="405"/>
    </row>
    <row r="65" spans="3:12" x14ac:dyDescent="0.25">
      <c r="C65" s="408"/>
      <c r="D65" s="408"/>
      <c r="E65" s="408"/>
      <c r="F65" s="395"/>
      <c r="G65" s="398"/>
      <c r="H65" s="398"/>
      <c r="I65" s="410"/>
      <c r="J65" s="403"/>
      <c r="K65" s="398"/>
      <c r="L65" s="406"/>
    </row>
    <row r="66" spans="3:12" ht="35.1" customHeight="1" x14ac:dyDescent="0.25">
      <c r="C66" s="9">
        <v>1000</v>
      </c>
      <c r="D66" s="9">
        <v>1300</v>
      </c>
      <c r="E66" s="9">
        <v>134</v>
      </c>
      <c r="F66" s="105" t="s">
        <v>125</v>
      </c>
      <c r="G66" s="10" t="s">
        <v>35</v>
      </c>
      <c r="H66" s="139"/>
      <c r="I66" s="11">
        <v>15</v>
      </c>
      <c r="J66" s="12">
        <v>782</v>
      </c>
      <c r="K66" s="12">
        <f>J66</f>
        <v>782</v>
      </c>
      <c r="L66" s="19"/>
    </row>
    <row r="67" spans="3:12" ht="35.1" customHeight="1" x14ac:dyDescent="0.25">
      <c r="C67" s="29">
        <v>1000</v>
      </c>
      <c r="D67" s="29">
        <v>1300</v>
      </c>
      <c r="E67" s="29">
        <v>134</v>
      </c>
      <c r="F67" s="138" t="s">
        <v>93</v>
      </c>
      <c r="G67" s="18" t="s">
        <v>94</v>
      </c>
      <c r="H67" s="121"/>
      <c r="I67" s="11">
        <v>15</v>
      </c>
      <c r="J67" s="21">
        <v>350</v>
      </c>
      <c r="K67" s="12">
        <f t="shared" ref="K67:K68" si="3">J67</f>
        <v>350</v>
      </c>
      <c r="L67" s="74"/>
    </row>
    <row r="68" spans="3:12" ht="35.1" customHeight="1" x14ac:dyDescent="0.25">
      <c r="C68" s="29">
        <v>1000</v>
      </c>
      <c r="D68" s="29">
        <v>1300</v>
      </c>
      <c r="E68" s="29">
        <v>134</v>
      </c>
      <c r="F68" s="138" t="s">
        <v>217</v>
      </c>
      <c r="G68" s="18" t="s">
        <v>94</v>
      </c>
      <c r="H68" s="121"/>
      <c r="I68" s="11">
        <v>15</v>
      </c>
      <c r="J68" s="21">
        <v>700</v>
      </c>
      <c r="K68" s="12">
        <f t="shared" si="3"/>
        <v>700</v>
      </c>
      <c r="L68" s="74"/>
    </row>
    <row r="69" spans="3:12" ht="35.1" customHeight="1" x14ac:dyDescent="0.25">
      <c r="C69" s="90"/>
      <c r="D69" s="90"/>
      <c r="E69" s="90"/>
      <c r="F69" s="97" t="s">
        <v>115</v>
      </c>
      <c r="G69" s="90"/>
      <c r="H69" s="132"/>
      <c r="I69" s="90"/>
      <c r="J69" s="34">
        <f>J66+J67+J68</f>
        <v>1832</v>
      </c>
      <c r="K69" s="34">
        <f>K66+K67+K68</f>
        <v>1832</v>
      </c>
      <c r="L69" s="90"/>
    </row>
    <row r="71" spans="3:12" x14ac:dyDescent="0.25">
      <c r="C71" s="1"/>
      <c r="D71" s="1"/>
      <c r="E71" s="1"/>
      <c r="F71" s="98" t="s">
        <v>116</v>
      </c>
      <c r="G71" s="98"/>
      <c r="H71" s="98"/>
      <c r="I71" s="45"/>
      <c r="J71" s="45"/>
      <c r="K71" s="1"/>
      <c r="L71" s="1"/>
    </row>
    <row r="72" spans="3:12" x14ac:dyDescent="0.25">
      <c r="C72" s="1"/>
      <c r="D72" s="1"/>
      <c r="E72" s="1"/>
      <c r="F72" s="98"/>
      <c r="G72" s="98"/>
      <c r="H72" s="100"/>
      <c r="I72" s="45"/>
      <c r="J72" s="45"/>
      <c r="K72" s="1"/>
      <c r="L72" s="1"/>
    </row>
    <row r="73" spans="3:12" ht="18" x14ac:dyDescent="0.25">
      <c r="C73" s="1"/>
      <c r="D73" s="1"/>
      <c r="E73" s="1"/>
      <c r="F73" s="145"/>
      <c r="G73" s="146"/>
      <c r="H73" s="100"/>
      <c r="I73" s="45"/>
      <c r="J73" s="147"/>
      <c r="K73" s="204"/>
      <c r="L73" s="204"/>
    </row>
    <row r="74" spans="3:12" x14ac:dyDescent="0.25">
      <c r="C74" s="1"/>
      <c r="D74" s="1"/>
      <c r="E74" s="1"/>
      <c r="F74" s="98" t="s">
        <v>160</v>
      </c>
      <c r="G74" s="98"/>
      <c r="H74" s="98"/>
      <c r="I74" s="45"/>
      <c r="J74" s="433" t="s">
        <v>159</v>
      </c>
      <c r="K74" s="433"/>
      <c r="L74" s="433"/>
    </row>
    <row r="75" spans="3:12" x14ac:dyDescent="0.25">
      <c r="C75" s="1"/>
      <c r="D75" s="1"/>
      <c r="E75" s="1"/>
      <c r="F75" s="434" t="s">
        <v>118</v>
      </c>
      <c r="G75" s="434"/>
      <c r="H75" s="98"/>
      <c r="I75" s="98"/>
      <c r="J75" s="430" t="s">
        <v>119</v>
      </c>
      <c r="K75" s="430"/>
      <c r="L75" s="430"/>
    </row>
    <row r="79" spans="3:12" ht="18" x14ac:dyDescent="0.25">
      <c r="C79" s="3"/>
      <c r="D79" s="3"/>
      <c r="E79" s="3"/>
      <c r="F79" s="391" t="s">
        <v>0</v>
      </c>
      <c r="G79" s="391"/>
      <c r="H79" s="391"/>
      <c r="I79" s="432" t="s">
        <v>221</v>
      </c>
      <c r="J79" s="432"/>
      <c r="K79" s="432"/>
      <c r="L79" s="432"/>
    </row>
    <row r="80" spans="3:12" ht="18" x14ac:dyDescent="0.25">
      <c r="C80" s="4"/>
      <c r="D80" s="5"/>
      <c r="E80" s="5"/>
      <c r="F80" s="391" t="s">
        <v>1</v>
      </c>
      <c r="G80" s="391"/>
      <c r="H80" s="391"/>
      <c r="I80" s="435"/>
      <c r="J80" s="435"/>
      <c r="K80" s="435"/>
      <c r="L80" s="435"/>
    </row>
    <row r="81" spans="3:12" x14ac:dyDescent="0.25">
      <c r="C81" s="6"/>
      <c r="D81" s="6"/>
      <c r="E81" s="6"/>
      <c r="F81" s="393" t="s">
        <v>2</v>
      </c>
      <c r="G81" s="396" t="s">
        <v>3</v>
      </c>
      <c r="H81" s="396" t="s">
        <v>4</v>
      </c>
      <c r="I81" s="399" t="s">
        <v>5</v>
      </c>
      <c r="J81" s="401"/>
      <c r="K81" s="396" t="s">
        <v>7</v>
      </c>
      <c r="L81" s="404" t="s">
        <v>8</v>
      </c>
    </row>
    <row r="82" spans="3:12" x14ac:dyDescent="0.25">
      <c r="C82" s="407" t="s">
        <v>9</v>
      </c>
      <c r="D82" s="407" t="s">
        <v>10</v>
      </c>
      <c r="E82" s="407" t="s">
        <v>11</v>
      </c>
      <c r="F82" s="394"/>
      <c r="G82" s="397"/>
      <c r="H82" s="397"/>
      <c r="I82" s="409" t="s">
        <v>12</v>
      </c>
      <c r="J82" s="402" t="s">
        <v>206</v>
      </c>
      <c r="K82" s="397"/>
      <c r="L82" s="405"/>
    </row>
    <row r="83" spans="3:12" x14ac:dyDescent="0.25">
      <c r="C83" s="408"/>
      <c r="D83" s="408"/>
      <c r="E83" s="408"/>
      <c r="F83" s="395"/>
      <c r="G83" s="398"/>
      <c r="H83" s="398"/>
      <c r="I83" s="410"/>
      <c r="J83" s="403"/>
      <c r="K83" s="398"/>
      <c r="L83" s="406"/>
    </row>
    <row r="84" spans="3:12" ht="35.1" customHeight="1" x14ac:dyDescent="0.25">
      <c r="C84" s="9">
        <v>1000</v>
      </c>
      <c r="D84" s="9">
        <v>1300</v>
      </c>
      <c r="E84" s="9">
        <v>134</v>
      </c>
      <c r="F84" s="105" t="s">
        <v>125</v>
      </c>
      <c r="G84" s="10" t="s">
        <v>35</v>
      </c>
      <c r="H84" s="139"/>
      <c r="I84" s="11">
        <v>15</v>
      </c>
      <c r="J84" s="12">
        <v>782</v>
      </c>
      <c r="K84" s="12">
        <f>J84</f>
        <v>782</v>
      </c>
      <c r="L84" s="19"/>
    </row>
    <row r="85" spans="3:12" ht="35.1" customHeight="1" x14ac:dyDescent="0.25">
      <c r="C85" s="29">
        <v>1000</v>
      </c>
      <c r="D85" s="29">
        <v>1300</v>
      </c>
      <c r="E85" s="29">
        <v>134</v>
      </c>
      <c r="F85" s="138" t="s">
        <v>93</v>
      </c>
      <c r="G85" s="18" t="s">
        <v>94</v>
      </c>
      <c r="H85" s="121"/>
      <c r="I85" s="11">
        <v>15</v>
      </c>
      <c r="J85" s="21">
        <v>350</v>
      </c>
      <c r="K85" s="12">
        <f t="shared" ref="K85:K86" si="4">J85</f>
        <v>350</v>
      </c>
      <c r="L85" s="74"/>
    </row>
    <row r="86" spans="3:12" ht="35.1" customHeight="1" x14ac:dyDescent="0.25">
      <c r="C86" s="29">
        <v>1000</v>
      </c>
      <c r="D86" s="29">
        <v>1300</v>
      </c>
      <c r="E86" s="29">
        <v>134</v>
      </c>
      <c r="F86" s="138" t="s">
        <v>217</v>
      </c>
      <c r="G86" s="18" t="s">
        <v>94</v>
      </c>
      <c r="H86" s="121"/>
      <c r="I86" s="11">
        <v>15</v>
      </c>
      <c r="J86" s="21">
        <v>700</v>
      </c>
      <c r="K86" s="12">
        <f t="shared" si="4"/>
        <v>700</v>
      </c>
      <c r="L86" s="74"/>
    </row>
    <row r="87" spans="3:12" ht="35.1" customHeight="1" x14ac:dyDescent="0.25">
      <c r="C87" s="90"/>
      <c r="D87" s="90"/>
      <c r="E87" s="90"/>
      <c r="F87" s="97" t="s">
        <v>115</v>
      </c>
      <c r="G87" s="90"/>
      <c r="H87" s="132"/>
      <c r="I87" s="90"/>
      <c r="J87" s="34">
        <f>J84+J85+J86</f>
        <v>1832</v>
      </c>
      <c r="K87" s="34">
        <f>K84+K85+K86</f>
        <v>1832</v>
      </c>
      <c r="L87" s="90"/>
    </row>
    <row r="89" spans="3:12" x14ac:dyDescent="0.25">
      <c r="C89" s="1"/>
      <c r="D89" s="1"/>
      <c r="E89" s="1"/>
      <c r="F89" s="98" t="s">
        <v>116</v>
      </c>
      <c r="G89" s="98"/>
      <c r="H89" s="98"/>
      <c r="I89" s="45"/>
      <c r="J89" s="45"/>
      <c r="K89" s="1"/>
      <c r="L89" s="1"/>
    </row>
    <row r="90" spans="3:12" x14ac:dyDescent="0.25">
      <c r="C90" s="1"/>
      <c r="D90" s="1"/>
      <c r="E90" s="1"/>
      <c r="F90" s="98"/>
      <c r="G90" s="98"/>
      <c r="H90" s="100"/>
      <c r="I90" s="45"/>
      <c r="J90" s="45"/>
      <c r="K90" s="1"/>
      <c r="L90" s="1"/>
    </row>
    <row r="91" spans="3:12" ht="18" x14ac:dyDescent="0.25">
      <c r="C91" s="1"/>
      <c r="D91" s="1"/>
      <c r="E91" s="1"/>
      <c r="F91" s="145"/>
      <c r="G91" s="146"/>
      <c r="H91" s="100"/>
      <c r="I91" s="45"/>
      <c r="J91" s="147"/>
      <c r="K91" s="204"/>
      <c r="L91" s="204"/>
    </row>
    <row r="92" spans="3:12" x14ac:dyDescent="0.25">
      <c r="C92" s="1"/>
      <c r="D92" s="1"/>
      <c r="E92" s="1"/>
      <c r="F92" s="98" t="s">
        <v>160</v>
      </c>
      <c r="G92" s="98"/>
      <c r="H92" s="98"/>
      <c r="I92" s="45"/>
      <c r="J92" s="433" t="s">
        <v>159</v>
      </c>
      <c r="K92" s="433"/>
      <c r="L92" s="433"/>
    </row>
    <row r="93" spans="3:12" x14ac:dyDescent="0.25">
      <c r="C93" s="1"/>
      <c r="D93" s="1"/>
      <c r="E93" s="1"/>
      <c r="F93" s="434" t="s">
        <v>118</v>
      </c>
      <c r="G93" s="434"/>
      <c r="H93" s="98"/>
      <c r="I93" s="98"/>
      <c r="J93" s="430" t="s">
        <v>119</v>
      </c>
      <c r="K93" s="430"/>
      <c r="L93" s="430"/>
    </row>
    <row r="98" spans="3:12" ht="18" x14ac:dyDescent="0.25">
      <c r="C98" s="3"/>
      <c r="D98" s="3"/>
      <c r="E98" s="3"/>
      <c r="F98" s="391" t="s">
        <v>0</v>
      </c>
      <c r="G98" s="391"/>
      <c r="H98" s="391"/>
      <c r="I98" s="432" t="s">
        <v>223</v>
      </c>
      <c r="J98" s="432"/>
      <c r="K98" s="432"/>
      <c r="L98" s="432"/>
    </row>
    <row r="99" spans="3:12" ht="18" x14ac:dyDescent="0.25">
      <c r="C99" s="4"/>
      <c r="D99" s="5"/>
      <c r="E99" s="5"/>
      <c r="F99" s="391" t="s">
        <v>1</v>
      </c>
      <c r="G99" s="391"/>
      <c r="H99" s="391"/>
      <c r="I99" s="435"/>
      <c r="J99" s="435"/>
      <c r="K99" s="435"/>
      <c r="L99" s="435"/>
    </row>
    <row r="100" spans="3:12" x14ac:dyDescent="0.25">
      <c r="C100" s="6"/>
      <c r="D100" s="6"/>
      <c r="E100" s="6"/>
      <c r="F100" s="393" t="s">
        <v>2</v>
      </c>
      <c r="G100" s="396" t="s">
        <v>3</v>
      </c>
      <c r="H100" s="396" t="s">
        <v>4</v>
      </c>
      <c r="I100" s="399" t="s">
        <v>5</v>
      </c>
      <c r="J100" s="401"/>
      <c r="K100" s="396" t="s">
        <v>7</v>
      </c>
      <c r="L100" s="404" t="s">
        <v>8</v>
      </c>
    </row>
    <row r="101" spans="3:12" x14ac:dyDescent="0.25">
      <c r="C101" s="407" t="s">
        <v>9</v>
      </c>
      <c r="D101" s="407" t="s">
        <v>10</v>
      </c>
      <c r="E101" s="407" t="s">
        <v>11</v>
      </c>
      <c r="F101" s="394"/>
      <c r="G101" s="397"/>
      <c r="H101" s="397"/>
      <c r="I101" s="409" t="s">
        <v>12</v>
      </c>
      <c r="J101" s="402" t="s">
        <v>206</v>
      </c>
      <c r="K101" s="397"/>
      <c r="L101" s="405"/>
    </row>
    <row r="102" spans="3:12" x14ac:dyDescent="0.25">
      <c r="C102" s="408"/>
      <c r="D102" s="408"/>
      <c r="E102" s="408"/>
      <c r="F102" s="395"/>
      <c r="G102" s="398"/>
      <c r="H102" s="398"/>
      <c r="I102" s="410"/>
      <c r="J102" s="403"/>
      <c r="K102" s="398"/>
      <c r="L102" s="406"/>
    </row>
    <row r="103" spans="3:12" ht="35.1" customHeight="1" x14ac:dyDescent="0.25">
      <c r="C103" s="9">
        <v>1000</v>
      </c>
      <c r="D103" s="9">
        <v>1300</v>
      </c>
      <c r="E103" s="9">
        <v>134</v>
      </c>
      <c r="F103" s="105" t="s">
        <v>125</v>
      </c>
      <c r="G103" s="10" t="s">
        <v>35</v>
      </c>
      <c r="H103" s="139"/>
      <c r="I103" s="11">
        <v>15</v>
      </c>
      <c r="J103" s="12">
        <v>782</v>
      </c>
      <c r="K103" s="12">
        <f>J103</f>
        <v>782</v>
      </c>
      <c r="L103" s="19"/>
    </row>
    <row r="104" spans="3:12" ht="35.1" customHeight="1" x14ac:dyDescent="0.25">
      <c r="C104" s="29">
        <v>1000</v>
      </c>
      <c r="D104" s="29">
        <v>1300</v>
      </c>
      <c r="E104" s="29">
        <v>134</v>
      </c>
      <c r="F104" s="138" t="s">
        <v>93</v>
      </c>
      <c r="G104" s="18" t="s">
        <v>94</v>
      </c>
      <c r="H104" s="121"/>
      <c r="I104" s="11">
        <v>15</v>
      </c>
      <c r="J104" s="21">
        <v>350</v>
      </c>
      <c r="K104" s="12">
        <f t="shared" ref="K104:K105" si="5">J104</f>
        <v>350</v>
      </c>
      <c r="L104" s="74"/>
    </row>
    <row r="105" spans="3:12" ht="35.1" customHeight="1" x14ac:dyDescent="0.25">
      <c r="C105" s="29">
        <v>1000</v>
      </c>
      <c r="D105" s="29">
        <v>1300</v>
      </c>
      <c r="E105" s="29">
        <v>134</v>
      </c>
      <c r="F105" s="138" t="s">
        <v>217</v>
      </c>
      <c r="G105" s="18" t="s">
        <v>94</v>
      </c>
      <c r="H105" s="121"/>
      <c r="I105" s="11">
        <v>15</v>
      </c>
      <c r="J105" s="21">
        <v>700</v>
      </c>
      <c r="K105" s="12">
        <f t="shared" si="5"/>
        <v>700</v>
      </c>
      <c r="L105" s="74"/>
    </row>
    <row r="106" spans="3:12" ht="35.1" customHeight="1" x14ac:dyDescent="0.25">
      <c r="C106" s="90"/>
      <c r="D106" s="90"/>
      <c r="E106" s="90"/>
      <c r="F106" s="97" t="s">
        <v>115</v>
      </c>
      <c r="G106" s="90"/>
      <c r="H106" s="132"/>
      <c r="I106" s="90"/>
      <c r="J106" s="34">
        <f>J103+J104+J105</f>
        <v>1832</v>
      </c>
      <c r="K106" s="34">
        <f>K103+K104+K105</f>
        <v>1832</v>
      </c>
      <c r="L106" s="90"/>
    </row>
    <row r="108" spans="3:12" x14ac:dyDescent="0.25">
      <c r="C108" s="1"/>
      <c r="D108" s="1"/>
      <c r="E108" s="1"/>
      <c r="F108" s="98" t="s">
        <v>116</v>
      </c>
      <c r="G108" s="98"/>
      <c r="H108" s="98"/>
      <c r="I108" s="45"/>
      <c r="J108" s="45"/>
      <c r="K108" s="1"/>
      <c r="L108" s="1"/>
    </row>
    <row r="109" spans="3:12" x14ac:dyDescent="0.25">
      <c r="C109" s="1"/>
      <c r="D109" s="1"/>
      <c r="E109" s="1"/>
      <c r="F109" s="98"/>
      <c r="G109" s="98"/>
      <c r="H109" s="100"/>
      <c r="I109" s="45"/>
      <c r="J109" s="45"/>
      <c r="K109" s="1"/>
      <c r="L109" s="1"/>
    </row>
    <row r="110" spans="3:12" ht="18" x14ac:dyDescent="0.25">
      <c r="C110" s="1"/>
      <c r="D110" s="1"/>
      <c r="E110" s="1"/>
      <c r="F110" s="145"/>
      <c r="G110" s="146"/>
      <c r="H110" s="100"/>
      <c r="I110" s="45"/>
      <c r="J110" s="147"/>
      <c r="K110" s="204"/>
      <c r="L110" s="204"/>
    </row>
    <row r="111" spans="3:12" x14ac:dyDescent="0.25">
      <c r="C111" s="1"/>
      <c r="D111" s="1"/>
      <c r="E111" s="1"/>
      <c r="F111" s="98" t="s">
        <v>160</v>
      </c>
      <c r="G111" s="98"/>
      <c r="H111" s="98"/>
      <c r="I111" s="45"/>
      <c r="J111" s="433" t="s">
        <v>159</v>
      </c>
      <c r="K111" s="433"/>
      <c r="L111" s="433"/>
    </row>
    <row r="112" spans="3:12" x14ac:dyDescent="0.25">
      <c r="C112" s="1"/>
      <c r="D112" s="1"/>
      <c r="E112" s="1"/>
      <c r="F112" s="434" t="s">
        <v>118</v>
      </c>
      <c r="G112" s="434"/>
      <c r="H112" s="98"/>
      <c r="I112" s="98"/>
      <c r="J112" s="430" t="s">
        <v>119</v>
      </c>
      <c r="K112" s="430"/>
      <c r="L112" s="430"/>
    </row>
    <row r="118" spans="3:12" ht="18" x14ac:dyDescent="0.25">
      <c r="C118" s="3"/>
      <c r="D118" s="3"/>
      <c r="E118" s="3"/>
      <c r="F118" s="391" t="s">
        <v>0</v>
      </c>
      <c r="G118" s="391"/>
      <c r="H118" s="391"/>
      <c r="I118" s="432" t="s">
        <v>228</v>
      </c>
      <c r="J118" s="432"/>
      <c r="K118" s="432"/>
      <c r="L118" s="432"/>
    </row>
    <row r="119" spans="3:12" ht="18" x14ac:dyDescent="0.25">
      <c r="C119" s="4"/>
      <c r="D119" s="5"/>
      <c r="E119" s="5"/>
      <c r="F119" s="391" t="s">
        <v>1</v>
      </c>
      <c r="G119" s="391"/>
      <c r="H119" s="391"/>
      <c r="I119" s="435"/>
      <c r="J119" s="435"/>
      <c r="K119" s="435"/>
      <c r="L119" s="435"/>
    </row>
    <row r="120" spans="3:12" x14ac:dyDescent="0.25">
      <c r="C120" s="6"/>
      <c r="D120" s="6"/>
      <c r="E120" s="6"/>
      <c r="F120" s="393" t="s">
        <v>2</v>
      </c>
      <c r="G120" s="396" t="s">
        <v>3</v>
      </c>
      <c r="H120" s="396" t="s">
        <v>4</v>
      </c>
      <c r="I120" s="399" t="s">
        <v>5</v>
      </c>
      <c r="J120" s="401"/>
      <c r="K120" s="396" t="s">
        <v>7</v>
      </c>
      <c r="L120" s="404" t="s">
        <v>8</v>
      </c>
    </row>
    <row r="121" spans="3:12" x14ac:dyDescent="0.25">
      <c r="C121" s="407" t="s">
        <v>9</v>
      </c>
      <c r="D121" s="407" t="s">
        <v>10</v>
      </c>
      <c r="E121" s="407" t="s">
        <v>11</v>
      </c>
      <c r="F121" s="394"/>
      <c r="G121" s="397"/>
      <c r="H121" s="397"/>
      <c r="I121" s="409" t="s">
        <v>12</v>
      </c>
      <c r="J121" s="402" t="s">
        <v>206</v>
      </c>
      <c r="K121" s="397"/>
      <c r="L121" s="405"/>
    </row>
    <row r="122" spans="3:12" x14ac:dyDescent="0.25">
      <c r="C122" s="408"/>
      <c r="D122" s="408"/>
      <c r="E122" s="408"/>
      <c r="F122" s="395"/>
      <c r="G122" s="398"/>
      <c r="H122" s="398"/>
      <c r="I122" s="410"/>
      <c r="J122" s="403"/>
      <c r="K122" s="398"/>
      <c r="L122" s="406"/>
    </row>
    <row r="123" spans="3:12" ht="27" customHeight="1" x14ac:dyDescent="0.25">
      <c r="C123" s="9">
        <v>1000</v>
      </c>
      <c r="D123" s="9">
        <v>1300</v>
      </c>
      <c r="E123" s="9">
        <v>134</v>
      </c>
      <c r="F123" s="105" t="s">
        <v>125</v>
      </c>
      <c r="G123" s="10" t="s">
        <v>35</v>
      </c>
      <c r="H123" s="139"/>
      <c r="I123" s="11">
        <v>15</v>
      </c>
      <c r="J123" s="12">
        <v>782</v>
      </c>
      <c r="K123" s="12">
        <f>J123</f>
        <v>782</v>
      </c>
      <c r="L123" s="19"/>
    </row>
    <row r="124" spans="3:12" ht="27" customHeight="1" x14ac:dyDescent="0.25">
      <c r="C124" s="29">
        <v>1000</v>
      </c>
      <c r="D124" s="29">
        <v>1300</v>
      </c>
      <c r="E124" s="29">
        <v>134</v>
      </c>
      <c r="F124" s="138" t="s">
        <v>93</v>
      </c>
      <c r="G124" s="18" t="s">
        <v>94</v>
      </c>
      <c r="H124" s="121"/>
      <c r="I124" s="11">
        <v>15</v>
      </c>
      <c r="J124" s="21">
        <v>350</v>
      </c>
      <c r="K124" s="12">
        <f t="shared" ref="K124:K125" si="6">J124</f>
        <v>350</v>
      </c>
      <c r="L124" s="74"/>
    </row>
    <row r="125" spans="3:12" ht="27" customHeight="1" x14ac:dyDescent="0.25">
      <c r="C125" s="29">
        <v>1000</v>
      </c>
      <c r="D125" s="29">
        <v>1300</v>
      </c>
      <c r="E125" s="29">
        <v>134</v>
      </c>
      <c r="F125" s="138" t="s">
        <v>169</v>
      </c>
      <c r="G125" s="18" t="s">
        <v>94</v>
      </c>
      <c r="H125" s="121"/>
      <c r="I125" s="11">
        <v>15</v>
      </c>
      <c r="J125" s="21">
        <v>700</v>
      </c>
      <c r="K125" s="12">
        <f t="shared" si="6"/>
        <v>700</v>
      </c>
      <c r="L125" s="74"/>
    </row>
    <row r="126" spans="3:12" ht="27" customHeight="1" x14ac:dyDescent="0.25">
      <c r="C126" s="90"/>
      <c r="D126" s="90"/>
      <c r="E126" s="90"/>
      <c r="F126" s="97" t="s">
        <v>115</v>
      </c>
      <c r="G126" s="90"/>
      <c r="H126" s="132"/>
      <c r="I126" s="90"/>
      <c r="J126" s="34">
        <f>J123+J124+J125</f>
        <v>1832</v>
      </c>
      <c r="K126" s="34">
        <f>K123+K124+K125</f>
        <v>1832</v>
      </c>
      <c r="L126" s="90"/>
    </row>
    <row r="128" spans="3:12" x14ac:dyDescent="0.25">
      <c r="C128" s="1"/>
      <c r="D128" s="1"/>
      <c r="E128" s="1"/>
      <c r="F128" s="98" t="s">
        <v>116</v>
      </c>
      <c r="G128" s="98"/>
      <c r="H128" s="98"/>
      <c r="I128" s="45"/>
      <c r="J128" s="45"/>
      <c r="K128" s="1"/>
      <c r="L128" s="1"/>
    </row>
    <row r="129" spans="3:12" x14ac:dyDescent="0.25">
      <c r="C129" s="1"/>
      <c r="D129" s="1"/>
      <c r="E129" s="1"/>
      <c r="F129" s="98"/>
      <c r="G129" s="98"/>
      <c r="H129" s="100"/>
      <c r="I129" s="45"/>
      <c r="J129" s="45"/>
      <c r="K129" s="1"/>
      <c r="L129" s="1"/>
    </row>
    <row r="130" spans="3:12" ht="18" x14ac:dyDescent="0.25">
      <c r="C130" s="1"/>
      <c r="D130" s="1"/>
      <c r="E130" s="1"/>
      <c r="F130" s="145"/>
      <c r="G130" s="146"/>
      <c r="H130" s="100"/>
      <c r="I130" s="45"/>
      <c r="J130" s="147"/>
      <c r="K130" s="204"/>
      <c r="L130" s="204"/>
    </row>
    <row r="131" spans="3:12" x14ac:dyDescent="0.25">
      <c r="C131" s="1"/>
      <c r="D131" s="1"/>
      <c r="E131" s="1"/>
      <c r="F131" s="98" t="s">
        <v>160</v>
      </c>
      <c r="G131" s="98"/>
      <c r="H131" s="98"/>
      <c r="I131" s="45"/>
      <c r="J131" s="433" t="s">
        <v>159</v>
      </c>
      <c r="K131" s="433"/>
      <c r="L131" s="433"/>
    </row>
    <row r="132" spans="3:12" x14ac:dyDescent="0.25">
      <c r="C132" s="1"/>
      <c r="D132" s="1"/>
      <c r="E132" s="1"/>
      <c r="F132" s="434" t="s">
        <v>118</v>
      </c>
      <c r="G132" s="434"/>
      <c r="H132" s="98"/>
      <c r="I132" s="98"/>
      <c r="J132" s="430" t="s">
        <v>119</v>
      </c>
      <c r="K132" s="430"/>
      <c r="L132" s="430"/>
    </row>
    <row r="136" spans="3:12" ht="18" x14ac:dyDescent="0.25">
      <c r="C136" s="3"/>
      <c r="D136" s="3"/>
      <c r="E136" s="3"/>
      <c r="F136" s="391" t="s">
        <v>0</v>
      </c>
      <c r="G136" s="391"/>
      <c r="H136" s="391"/>
      <c r="I136" s="432" t="s">
        <v>229</v>
      </c>
      <c r="J136" s="432"/>
      <c r="K136" s="432"/>
      <c r="L136" s="432"/>
    </row>
    <row r="137" spans="3:12" ht="18" x14ac:dyDescent="0.25">
      <c r="C137" s="4"/>
      <c r="D137" s="5"/>
      <c r="E137" s="5"/>
      <c r="F137" s="391" t="s">
        <v>1</v>
      </c>
      <c r="G137" s="391"/>
      <c r="H137" s="391"/>
      <c r="I137" s="435"/>
      <c r="J137" s="435"/>
      <c r="K137" s="435"/>
      <c r="L137" s="435"/>
    </row>
    <row r="138" spans="3:12" x14ac:dyDescent="0.25">
      <c r="C138" s="6"/>
      <c r="D138" s="6"/>
      <c r="E138" s="6"/>
      <c r="F138" s="393" t="s">
        <v>2</v>
      </c>
      <c r="G138" s="396" t="s">
        <v>3</v>
      </c>
      <c r="H138" s="396" t="s">
        <v>4</v>
      </c>
      <c r="I138" s="399" t="s">
        <v>5</v>
      </c>
      <c r="J138" s="401"/>
      <c r="K138" s="396" t="s">
        <v>7</v>
      </c>
      <c r="L138" s="404" t="s">
        <v>8</v>
      </c>
    </row>
    <row r="139" spans="3:12" x14ac:dyDescent="0.25">
      <c r="C139" s="407" t="s">
        <v>9</v>
      </c>
      <c r="D139" s="407" t="s">
        <v>10</v>
      </c>
      <c r="E139" s="407" t="s">
        <v>11</v>
      </c>
      <c r="F139" s="394"/>
      <c r="G139" s="397"/>
      <c r="H139" s="397"/>
      <c r="I139" s="409" t="s">
        <v>12</v>
      </c>
      <c r="J139" s="402" t="s">
        <v>206</v>
      </c>
      <c r="K139" s="397"/>
      <c r="L139" s="405"/>
    </row>
    <row r="140" spans="3:12" ht="24.75" customHeight="1" x14ac:dyDescent="0.25">
      <c r="C140" s="408"/>
      <c r="D140" s="408"/>
      <c r="E140" s="408"/>
      <c r="F140" s="395"/>
      <c r="G140" s="398"/>
      <c r="H140" s="398"/>
      <c r="I140" s="410"/>
      <c r="J140" s="403"/>
      <c r="K140" s="398"/>
      <c r="L140" s="406"/>
    </row>
    <row r="141" spans="3:12" ht="35.1" customHeight="1" x14ac:dyDescent="0.25">
      <c r="C141" s="9">
        <v>1000</v>
      </c>
      <c r="D141" s="9">
        <v>1300</v>
      </c>
      <c r="E141" s="9">
        <v>134</v>
      </c>
      <c r="F141" s="105" t="s">
        <v>125</v>
      </c>
      <c r="G141" s="10" t="s">
        <v>35</v>
      </c>
      <c r="H141" s="139"/>
      <c r="I141" s="11">
        <v>15</v>
      </c>
      <c r="J141" s="12">
        <v>782</v>
      </c>
      <c r="K141" s="12">
        <f>J141</f>
        <v>782</v>
      </c>
      <c r="L141" s="19"/>
    </row>
    <row r="142" spans="3:12" ht="35.1" customHeight="1" x14ac:dyDescent="0.25">
      <c r="C142" s="29">
        <v>1000</v>
      </c>
      <c r="D142" s="29">
        <v>1300</v>
      </c>
      <c r="E142" s="29">
        <v>134</v>
      </c>
      <c r="F142" s="138" t="s">
        <v>93</v>
      </c>
      <c r="G142" s="18" t="s">
        <v>94</v>
      </c>
      <c r="H142" s="121"/>
      <c r="I142" s="11">
        <v>15</v>
      </c>
      <c r="J142" s="21">
        <v>350</v>
      </c>
      <c r="K142" s="12">
        <f t="shared" ref="K142:K143" si="7">J142</f>
        <v>350</v>
      </c>
      <c r="L142" s="74"/>
    </row>
    <row r="143" spans="3:12" ht="35.1" customHeight="1" x14ac:dyDescent="0.25">
      <c r="C143" s="29">
        <v>1000</v>
      </c>
      <c r="D143" s="29">
        <v>1300</v>
      </c>
      <c r="E143" s="29">
        <v>134</v>
      </c>
      <c r="F143" s="138" t="s">
        <v>169</v>
      </c>
      <c r="G143" s="18" t="s">
        <v>94</v>
      </c>
      <c r="H143" s="121"/>
      <c r="I143" s="11">
        <v>15</v>
      </c>
      <c r="J143" s="21">
        <v>700</v>
      </c>
      <c r="K143" s="12">
        <f t="shared" si="7"/>
        <v>700</v>
      </c>
      <c r="L143" s="74"/>
    </row>
    <row r="144" spans="3:12" ht="35.1" customHeight="1" x14ac:dyDescent="0.25">
      <c r="C144" s="90"/>
      <c r="D144" s="90"/>
      <c r="E144" s="90"/>
      <c r="F144" s="97" t="s">
        <v>115</v>
      </c>
      <c r="G144" s="90"/>
      <c r="H144" s="132"/>
      <c r="I144" s="90"/>
      <c r="J144" s="34">
        <f>J141+J142+J143</f>
        <v>1832</v>
      </c>
      <c r="K144" s="34">
        <f>K141+K142+K143</f>
        <v>1832</v>
      </c>
      <c r="L144" s="90"/>
    </row>
    <row r="146" spans="3:12" x14ac:dyDescent="0.25">
      <c r="C146" s="1"/>
      <c r="D146" s="1"/>
      <c r="E146" s="1"/>
      <c r="F146" s="98" t="s">
        <v>116</v>
      </c>
      <c r="G146" s="98"/>
      <c r="H146" s="98"/>
      <c r="I146" s="45"/>
      <c r="J146" s="45"/>
      <c r="K146" s="1"/>
      <c r="L146" s="1"/>
    </row>
    <row r="147" spans="3:12" x14ac:dyDescent="0.25">
      <c r="C147" s="1"/>
      <c r="D147" s="1"/>
      <c r="E147" s="1"/>
      <c r="F147" s="98"/>
      <c r="G147" s="98"/>
      <c r="H147" s="100"/>
      <c r="I147" s="45"/>
      <c r="J147" s="45"/>
      <c r="K147" s="1"/>
      <c r="L147" s="1"/>
    </row>
    <row r="148" spans="3:12" ht="18" x14ac:dyDescent="0.25">
      <c r="C148" s="1"/>
      <c r="D148" s="1"/>
      <c r="E148" s="1"/>
      <c r="F148" s="145"/>
      <c r="G148" s="146"/>
      <c r="H148" s="100"/>
      <c r="I148" s="45"/>
      <c r="J148" s="147"/>
      <c r="K148" s="204"/>
      <c r="L148" s="204"/>
    </row>
    <row r="149" spans="3:12" x14ac:dyDescent="0.25">
      <c r="C149" s="1"/>
      <c r="D149" s="1"/>
      <c r="E149" s="1"/>
      <c r="F149" s="98" t="s">
        <v>160</v>
      </c>
      <c r="G149" s="98"/>
      <c r="H149" s="98"/>
      <c r="I149" s="45"/>
      <c r="J149" s="433" t="s">
        <v>159</v>
      </c>
      <c r="K149" s="433"/>
      <c r="L149" s="433"/>
    </row>
    <row r="150" spans="3:12" x14ac:dyDescent="0.25">
      <c r="C150" s="1"/>
      <c r="D150" s="1"/>
      <c r="E150" s="1"/>
      <c r="F150" s="434" t="s">
        <v>118</v>
      </c>
      <c r="G150" s="434"/>
      <c r="H150" s="98"/>
      <c r="I150" s="98"/>
      <c r="J150" s="430" t="s">
        <v>119</v>
      </c>
      <c r="K150" s="430"/>
      <c r="L150" s="430"/>
    </row>
    <row r="155" spans="3:12" ht="18" x14ac:dyDescent="0.25">
      <c r="C155" s="3"/>
      <c r="D155" s="3"/>
      <c r="E155" s="3"/>
      <c r="F155" s="391" t="s">
        <v>0</v>
      </c>
      <c r="G155" s="391"/>
      <c r="H155" s="391"/>
      <c r="I155" s="432" t="s">
        <v>234</v>
      </c>
      <c r="J155" s="432"/>
      <c r="K155" s="432"/>
      <c r="L155" s="432"/>
    </row>
    <row r="156" spans="3:12" ht="18" x14ac:dyDescent="0.25">
      <c r="C156" s="4"/>
      <c r="D156" s="5"/>
      <c r="E156" s="5"/>
      <c r="F156" s="391" t="s">
        <v>1</v>
      </c>
      <c r="G156" s="391"/>
      <c r="H156" s="391"/>
      <c r="I156" s="435"/>
      <c r="J156" s="435"/>
      <c r="K156" s="435"/>
      <c r="L156" s="435"/>
    </row>
    <row r="157" spans="3:12" x14ac:dyDescent="0.25">
      <c r="C157" s="6"/>
      <c r="D157" s="6"/>
      <c r="E157" s="6"/>
      <c r="F157" s="393" t="s">
        <v>2</v>
      </c>
      <c r="G157" s="396" t="s">
        <v>3</v>
      </c>
      <c r="H157" s="396" t="s">
        <v>4</v>
      </c>
      <c r="I157" s="399" t="s">
        <v>5</v>
      </c>
      <c r="J157" s="401"/>
      <c r="K157" s="396" t="s">
        <v>7</v>
      </c>
      <c r="L157" s="404" t="s">
        <v>8</v>
      </c>
    </row>
    <row r="158" spans="3:12" x14ac:dyDescent="0.25">
      <c r="C158" s="407" t="s">
        <v>9</v>
      </c>
      <c r="D158" s="407" t="s">
        <v>10</v>
      </c>
      <c r="E158" s="407" t="s">
        <v>11</v>
      </c>
      <c r="F158" s="394"/>
      <c r="G158" s="397"/>
      <c r="H158" s="397"/>
      <c r="I158" s="409" t="s">
        <v>12</v>
      </c>
      <c r="J158" s="402" t="s">
        <v>206</v>
      </c>
      <c r="K158" s="397"/>
      <c r="L158" s="405"/>
    </row>
    <row r="159" spans="3:12" x14ac:dyDescent="0.25">
      <c r="C159" s="408"/>
      <c r="D159" s="408"/>
      <c r="E159" s="408"/>
      <c r="F159" s="395"/>
      <c r="G159" s="398"/>
      <c r="H159" s="398"/>
      <c r="I159" s="410"/>
      <c r="J159" s="403"/>
      <c r="K159" s="398"/>
      <c r="L159" s="406"/>
    </row>
    <row r="160" spans="3:12" ht="35.1" customHeight="1" x14ac:dyDescent="0.25">
      <c r="C160" s="9">
        <v>1000</v>
      </c>
      <c r="D160" s="9">
        <v>1300</v>
      </c>
      <c r="E160" s="9">
        <v>134</v>
      </c>
      <c r="F160" s="105" t="s">
        <v>125</v>
      </c>
      <c r="G160" s="10" t="s">
        <v>35</v>
      </c>
      <c r="H160" s="139"/>
      <c r="I160" s="11">
        <v>15</v>
      </c>
      <c r="J160" s="12">
        <v>782</v>
      </c>
      <c r="K160" s="12">
        <f>J160</f>
        <v>782</v>
      </c>
      <c r="L160" s="19"/>
    </row>
    <row r="161" spans="3:12" ht="35.1" customHeight="1" x14ac:dyDescent="0.25">
      <c r="C161" s="29">
        <v>1000</v>
      </c>
      <c r="D161" s="29">
        <v>1300</v>
      </c>
      <c r="E161" s="29">
        <v>134</v>
      </c>
      <c r="F161" s="138" t="s">
        <v>93</v>
      </c>
      <c r="G161" s="18" t="s">
        <v>94</v>
      </c>
      <c r="H161" s="121"/>
      <c r="I161" s="11">
        <v>15</v>
      </c>
      <c r="J161" s="21">
        <v>350</v>
      </c>
      <c r="K161" s="12">
        <f t="shared" ref="K161:K162" si="8">J161</f>
        <v>350</v>
      </c>
      <c r="L161" s="74"/>
    </row>
    <row r="162" spans="3:12" ht="35.1" customHeight="1" x14ac:dyDescent="0.25">
      <c r="C162" s="29">
        <v>1000</v>
      </c>
      <c r="D162" s="29">
        <v>1300</v>
      </c>
      <c r="E162" s="29">
        <v>134</v>
      </c>
      <c r="F162" s="138" t="s">
        <v>169</v>
      </c>
      <c r="G162" s="18" t="s">
        <v>94</v>
      </c>
      <c r="H162" s="121"/>
      <c r="I162" s="11">
        <v>15</v>
      </c>
      <c r="J162" s="21">
        <v>700</v>
      </c>
      <c r="K162" s="12">
        <f t="shared" si="8"/>
        <v>700</v>
      </c>
      <c r="L162" s="74"/>
    </row>
    <row r="163" spans="3:12" ht="35.1" customHeight="1" x14ac:dyDescent="0.25">
      <c r="C163" s="90"/>
      <c r="D163" s="90"/>
      <c r="E163" s="90"/>
      <c r="F163" s="97" t="s">
        <v>115</v>
      </c>
      <c r="G163" s="90"/>
      <c r="H163" s="132"/>
      <c r="I163" s="90"/>
      <c r="J163" s="34">
        <f>J160+J161+J162</f>
        <v>1832</v>
      </c>
      <c r="K163" s="34">
        <f>K160+K161+K162</f>
        <v>1832</v>
      </c>
      <c r="L163" s="90"/>
    </row>
    <row r="165" spans="3:12" x14ac:dyDescent="0.25">
      <c r="C165" s="1"/>
      <c r="D165" s="1"/>
      <c r="E165" s="1"/>
      <c r="F165" s="98" t="s">
        <v>116</v>
      </c>
      <c r="G165" s="98"/>
      <c r="H165" s="98"/>
      <c r="I165" s="45"/>
      <c r="J165" s="45"/>
      <c r="K165" s="1"/>
      <c r="L165" s="1"/>
    </row>
    <row r="166" spans="3:12" x14ac:dyDescent="0.25">
      <c r="C166" s="1"/>
      <c r="D166" s="1"/>
      <c r="E166" s="1"/>
      <c r="F166" s="98"/>
      <c r="G166" s="98"/>
      <c r="H166" s="100"/>
      <c r="I166" s="45"/>
      <c r="J166" s="45"/>
      <c r="K166" s="1"/>
      <c r="L166" s="1"/>
    </row>
    <row r="167" spans="3:12" ht="18" x14ac:dyDescent="0.25">
      <c r="C167" s="1"/>
      <c r="D167" s="1"/>
      <c r="E167" s="1"/>
      <c r="F167" s="145"/>
      <c r="G167" s="146"/>
      <c r="H167" s="100"/>
      <c r="I167" s="45"/>
      <c r="J167" s="147"/>
      <c r="K167" s="204"/>
      <c r="L167" s="204"/>
    </row>
    <row r="168" spans="3:12" x14ac:dyDescent="0.25">
      <c r="C168" s="1"/>
      <c r="D168" s="1"/>
      <c r="E168" s="1"/>
      <c r="F168" s="98" t="s">
        <v>160</v>
      </c>
      <c r="G168" s="98"/>
      <c r="H168" s="98"/>
      <c r="I168" s="45"/>
      <c r="J168" s="433" t="s">
        <v>159</v>
      </c>
      <c r="K168" s="433"/>
      <c r="L168" s="433"/>
    </row>
    <row r="169" spans="3:12" x14ac:dyDescent="0.25">
      <c r="C169" s="1"/>
      <c r="D169" s="1"/>
      <c r="E169" s="1"/>
      <c r="F169" s="434" t="s">
        <v>118</v>
      </c>
      <c r="G169" s="434"/>
      <c r="H169" s="98"/>
      <c r="I169" s="98"/>
      <c r="J169" s="430" t="s">
        <v>119</v>
      </c>
      <c r="K169" s="430"/>
      <c r="L169" s="430"/>
    </row>
    <row r="176" spans="3:12" ht="18" x14ac:dyDescent="0.25">
      <c r="C176" s="3"/>
      <c r="D176" s="3"/>
      <c r="E176" s="3"/>
      <c r="F176" s="391" t="s">
        <v>0</v>
      </c>
      <c r="G176" s="391"/>
      <c r="H176" s="391"/>
      <c r="I176" s="432" t="s">
        <v>237</v>
      </c>
      <c r="J176" s="432"/>
      <c r="K176" s="432"/>
      <c r="L176" s="432"/>
    </row>
    <row r="177" spans="3:12" ht="18" x14ac:dyDescent="0.25">
      <c r="C177" s="4"/>
      <c r="D177" s="5"/>
      <c r="E177" s="5"/>
      <c r="F177" s="391" t="s">
        <v>1</v>
      </c>
      <c r="G177" s="391"/>
      <c r="H177" s="391"/>
      <c r="I177" s="435"/>
      <c r="J177" s="435"/>
      <c r="K177" s="435"/>
      <c r="L177" s="435"/>
    </row>
    <row r="178" spans="3:12" x14ac:dyDescent="0.25">
      <c r="C178" s="6"/>
      <c r="D178" s="6"/>
      <c r="E178" s="6"/>
      <c r="F178" s="393" t="s">
        <v>2</v>
      </c>
      <c r="G178" s="396" t="s">
        <v>3</v>
      </c>
      <c r="H178" s="396" t="s">
        <v>4</v>
      </c>
      <c r="I178" s="399" t="s">
        <v>5</v>
      </c>
      <c r="J178" s="401"/>
      <c r="K178" s="396" t="s">
        <v>7</v>
      </c>
      <c r="L178" s="404" t="s">
        <v>8</v>
      </c>
    </row>
    <row r="179" spans="3:12" x14ac:dyDescent="0.25">
      <c r="C179" s="407" t="s">
        <v>9</v>
      </c>
      <c r="D179" s="407" t="s">
        <v>10</v>
      </c>
      <c r="E179" s="407" t="s">
        <v>11</v>
      </c>
      <c r="F179" s="394"/>
      <c r="G179" s="397"/>
      <c r="H179" s="397"/>
      <c r="I179" s="409" t="s">
        <v>12</v>
      </c>
      <c r="J179" s="402" t="s">
        <v>206</v>
      </c>
      <c r="K179" s="397"/>
      <c r="L179" s="405"/>
    </row>
    <row r="180" spans="3:12" x14ac:dyDescent="0.25">
      <c r="C180" s="408"/>
      <c r="D180" s="408"/>
      <c r="E180" s="408"/>
      <c r="F180" s="395"/>
      <c r="G180" s="398"/>
      <c r="H180" s="398"/>
      <c r="I180" s="410"/>
      <c r="J180" s="403"/>
      <c r="K180" s="398"/>
      <c r="L180" s="406"/>
    </row>
    <row r="181" spans="3:12" ht="35.1" customHeight="1" x14ac:dyDescent="0.25">
      <c r="C181" s="9">
        <v>1000</v>
      </c>
      <c r="D181" s="9">
        <v>1300</v>
      </c>
      <c r="E181" s="9">
        <v>134</v>
      </c>
      <c r="F181" s="105" t="s">
        <v>125</v>
      </c>
      <c r="G181" s="10" t="s">
        <v>35</v>
      </c>
      <c r="H181" s="139"/>
      <c r="I181" s="11">
        <v>15</v>
      </c>
      <c r="J181" s="12">
        <v>782</v>
      </c>
      <c r="K181" s="12">
        <f>J181</f>
        <v>782</v>
      </c>
      <c r="L181" s="19"/>
    </row>
    <row r="182" spans="3:12" ht="35.1" customHeight="1" x14ac:dyDescent="0.25">
      <c r="C182" s="29">
        <v>1000</v>
      </c>
      <c r="D182" s="29">
        <v>1300</v>
      </c>
      <c r="E182" s="29">
        <v>134</v>
      </c>
      <c r="F182" s="138" t="s">
        <v>93</v>
      </c>
      <c r="G182" s="18" t="s">
        <v>94</v>
      </c>
      <c r="H182" s="121"/>
      <c r="I182" s="11">
        <v>15</v>
      </c>
      <c r="J182" s="21">
        <v>350</v>
      </c>
      <c r="K182" s="12">
        <f t="shared" ref="K182:K183" si="9">J182</f>
        <v>350</v>
      </c>
      <c r="L182" s="74"/>
    </row>
    <row r="183" spans="3:12" ht="35.1" customHeight="1" x14ac:dyDescent="0.25">
      <c r="C183" s="29">
        <v>1000</v>
      </c>
      <c r="D183" s="29">
        <v>1300</v>
      </c>
      <c r="E183" s="29">
        <v>134</v>
      </c>
      <c r="F183" s="138" t="s">
        <v>169</v>
      </c>
      <c r="G183" s="18" t="s">
        <v>94</v>
      </c>
      <c r="H183" s="121"/>
      <c r="I183" s="11">
        <v>15</v>
      </c>
      <c r="J183" s="21">
        <v>700</v>
      </c>
      <c r="K183" s="12">
        <f t="shared" si="9"/>
        <v>700</v>
      </c>
      <c r="L183" s="74"/>
    </row>
    <row r="184" spans="3:12" ht="35.1" customHeight="1" x14ac:dyDescent="0.25">
      <c r="C184" s="90"/>
      <c r="D184" s="90"/>
      <c r="E184" s="90"/>
      <c r="F184" s="97" t="s">
        <v>115</v>
      </c>
      <c r="G184" s="90"/>
      <c r="H184" s="132"/>
      <c r="I184" s="90"/>
      <c r="J184" s="34">
        <f>J181+J182+J183</f>
        <v>1832</v>
      </c>
      <c r="K184" s="34">
        <f>K181+K182+K183</f>
        <v>1832</v>
      </c>
      <c r="L184" s="90"/>
    </row>
    <row r="186" spans="3:12" x14ac:dyDescent="0.25">
      <c r="C186" s="1"/>
      <c r="D186" s="1"/>
      <c r="E186" s="1"/>
      <c r="F186" s="98" t="s">
        <v>116</v>
      </c>
      <c r="G186" s="98"/>
      <c r="H186" s="98"/>
      <c r="I186" s="45"/>
      <c r="J186" s="45"/>
      <c r="K186" s="1"/>
      <c r="L186" s="1"/>
    </row>
    <row r="187" spans="3:12" x14ac:dyDescent="0.25">
      <c r="C187" s="1"/>
      <c r="D187" s="1"/>
      <c r="E187" s="1"/>
      <c r="F187" s="98"/>
      <c r="G187" s="98"/>
      <c r="H187" s="100"/>
      <c r="I187" s="45"/>
      <c r="J187" s="45"/>
      <c r="K187" s="1"/>
      <c r="L187" s="1"/>
    </row>
    <row r="188" spans="3:12" ht="18" x14ac:dyDescent="0.25">
      <c r="C188" s="1"/>
      <c r="D188" s="1"/>
      <c r="E188" s="1"/>
      <c r="F188" s="145"/>
      <c r="G188" s="146"/>
      <c r="H188" s="100"/>
      <c r="I188" s="45"/>
      <c r="J188" s="147"/>
      <c r="K188" s="204"/>
      <c r="L188" s="204"/>
    </row>
    <row r="189" spans="3:12" x14ac:dyDescent="0.25">
      <c r="C189" s="1"/>
      <c r="D189" s="1"/>
      <c r="E189" s="1"/>
      <c r="F189" s="98" t="s">
        <v>160</v>
      </c>
      <c r="G189" s="98"/>
      <c r="H189" s="98"/>
      <c r="I189" s="45"/>
      <c r="J189" s="433" t="s">
        <v>159</v>
      </c>
      <c r="K189" s="433"/>
      <c r="L189" s="433"/>
    </row>
    <row r="190" spans="3:12" x14ac:dyDescent="0.25">
      <c r="C190" s="1"/>
      <c r="D190" s="1"/>
      <c r="E190" s="1"/>
      <c r="F190" s="434" t="s">
        <v>118</v>
      </c>
      <c r="G190" s="434"/>
      <c r="H190" s="98"/>
      <c r="I190" s="98"/>
      <c r="J190" s="430" t="s">
        <v>119</v>
      </c>
      <c r="K190" s="430"/>
      <c r="L190" s="430"/>
    </row>
    <row r="193" spans="3:12" ht="18" x14ac:dyDescent="0.25">
      <c r="C193" s="3"/>
      <c r="D193" s="3"/>
      <c r="E193" s="3"/>
      <c r="F193" s="391" t="s">
        <v>0</v>
      </c>
      <c r="G193" s="391"/>
      <c r="H193" s="391"/>
      <c r="I193" s="432" t="s">
        <v>240</v>
      </c>
      <c r="J193" s="432"/>
      <c r="K193" s="432"/>
      <c r="L193" s="432"/>
    </row>
    <row r="194" spans="3:12" ht="18" x14ac:dyDescent="0.25">
      <c r="C194" s="4"/>
      <c r="D194" s="5"/>
      <c r="E194" s="5"/>
      <c r="F194" s="391" t="s">
        <v>1</v>
      </c>
      <c r="G194" s="391"/>
      <c r="H194" s="391"/>
      <c r="I194" s="435"/>
      <c r="J194" s="435"/>
      <c r="K194" s="435"/>
      <c r="L194" s="435"/>
    </row>
    <row r="195" spans="3:12" x14ac:dyDescent="0.25">
      <c r="C195" s="6"/>
      <c r="D195" s="6"/>
      <c r="E195" s="6"/>
      <c r="F195" s="393" t="s">
        <v>2</v>
      </c>
      <c r="G195" s="396" t="s">
        <v>3</v>
      </c>
      <c r="H195" s="396" t="s">
        <v>4</v>
      </c>
      <c r="I195" s="399" t="s">
        <v>5</v>
      </c>
      <c r="J195" s="401"/>
      <c r="K195" s="396" t="s">
        <v>7</v>
      </c>
      <c r="L195" s="404" t="s">
        <v>8</v>
      </c>
    </row>
    <row r="196" spans="3:12" x14ac:dyDescent="0.25">
      <c r="C196" s="407" t="s">
        <v>9</v>
      </c>
      <c r="D196" s="407" t="s">
        <v>10</v>
      </c>
      <c r="E196" s="407" t="s">
        <v>11</v>
      </c>
      <c r="F196" s="394"/>
      <c r="G196" s="397"/>
      <c r="H196" s="397"/>
      <c r="I196" s="409" t="s">
        <v>12</v>
      </c>
      <c r="J196" s="402" t="s">
        <v>206</v>
      </c>
      <c r="K196" s="397"/>
      <c r="L196" s="405"/>
    </row>
    <row r="197" spans="3:12" x14ac:dyDescent="0.25">
      <c r="C197" s="408"/>
      <c r="D197" s="408"/>
      <c r="E197" s="408"/>
      <c r="F197" s="395"/>
      <c r="G197" s="398"/>
      <c r="H197" s="398"/>
      <c r="I197" s="410"/>
      <c r="J197" s="403"/>
      <c r="K197" s="398"/>
      <c r="L197" s="406"/>
    </row>
    <row r="198" spans="3:12" ht="35.1" customHeight="1" x14ac:dyDescent="0.25">
      <c r="C198" s="9">
        <v>1000</v>
      </c>
      <c r="D198" s="9">
        <v>1300</v>
      </c>
      <c r="E198" s="9">
        <v>134</v>
      </c>
      <c r="F198" s="105" t="s">
        <v>125</v>
      </c>
      <c r="G198" s="10" t="s">
        <v>35</v>
      </c>
      <c r="H198" s="139"/>
      <c r="I198" s="11">
        <v>15</v>
      </c>
      <c r="J198" s="12">
        <v>782</v>
      </c>
      <c r="K198" s="12">
        <f>J198</f>
        <v>782</v>
      </c>
      <c r="L198" s="19"/>
    </row>
    <row r="199" spans="3:12" ht="35.1" customHeight="1" x14ac:dyDescent="0.25">
      <c r="C199" s="90"/>
      <c r="D199" s="90"/>
      <c r="E199" s="90"/>
      <c r="F199" s="97" t="s">
        <v>115</v>
      </c>
      <c r="G199" s="90"/>
      <c r="H199" s="132"/>
      <c r="I199" s="90"/>
      <c r="J199" s="34">
        <v>782</v>
      </c>
      <c r="K199" s="34">
        <v>782</v>
      </c>
      <c r="L199" s="90"/>
    </row>
    <row r="201" spans="3:12" x14ac:dyDescent="0.25">
      <c r="C201" s="1"/>
      <c r="D201" s="1"/>
      <c r="E201" s="1"/>
      <c r="F201" s="98" t="s">
        <v>116</v>
      </c>
      <c r="G201" s="98"/>
      <c r="H201" s="98"/>
      <c r="I201" s="45"/>
      <c r="J201" s="45"/>
      <c r="K201" s="1"/>
      <c r="L201" s="1"/>
    </row>
    <row r="202" spans="3:12" x14ac:dyDescent="0.25">
      <c r="C202" s="1"/>
      <c r="D202" s="1"/>
      <c r="E202" s="1"/>
      <c r="F202" s="98"/>
      <c r="G202" s="98"/>
      <c r="H202" s="100"/>
      <c r="I202" s="45"/>
      <c r="J202" s="45"/>
      <c r="K202" s="1"/>
      <c r="L202" s="1"/>
    </row>
    <row r="203" spans="3:12" ht="18" x14ac:dyDescent="0.25">
      <c r="C203" s="1"/>
      <c r="D203" s="1"/>
      <c r="E203" s="1"/>
      <c r="F203" s="145"/>
      <c r="G203" s="146"/>
      <c r="H203" s="100"/>
      <c r="I203" s="45"/>
      <c r="J203" s="147"/>
      <c r="K203" s="204"/>
      <c r="L203" s="204"/>
    </row>
    <row r="204" spans="3:12" x14ac:dyDescent="0.25">
      <c r="C204" s="1"/>
      <c r="D204" s="1"/>
      <c r="E204" s="1"/>
      <c r="F204" s="98" t="s">
        <v>160</v>
      </c>
      <c r="G204" s="98"/>
      <c r="H204" s="98"/>
      <c r="I204" s="45"/>
      <c r="J204" s="433" t="s">
        <v>159</v>
      </c>
      <c r="K204" s="433"/>
      <c r="L204" s="433"/>
    </row>
    <row r="205" spans="3:12" x14ac:dyDescent="0.25">
      <c r="C205" s="1"/>
      <c r="D205" s="1"/>
      <c r="E205" s="1"/>
      <c r="F205" s="434" t="s">
        <v>118</v>
      </c>
      <c r="G205" s="434"/>
      <c r="H205" s="98"/>
      <c r="I205" s="98"/>
      <c r="J205" s="430" t="s">
        <v>119</v>
      </c>
      <c r="K205" s="430"/>
      <c r="L205" s="430"/>
    </row>
    <row r="208" spans="3:12" ht="18" x14ac:dyDescent="0.25">
      <c r="C208" s="3"/>
      <c r="D208" s="3"/>
      <c r="E208" s="3"/>
      <c r="F208" s="391" t="s">
        <v>0</v>
      </c>
      <c r="G208" s="391"/>
      <c r="H208" s="391"/>
      <c r="I208" s="432" t="s">
        <v>242</v>
      </c>
      <c r="J208" s="432"/>
      <c r="K208" s="432"/>
      <c r="L208" s="432"/>
    </row>
    <row r="209" spans="3:12" ht="18" x14ac:dyDescent="0.25">
      <c r="C209" s="4"/>
      <c r="D209" s="5"/>
      <c r="E209" s="5"/>
      <c r="F209" s="391" t="s">
        <v>1</v>
      </c>
      <c r="G209" s="391"/>
      <c r="H209" s="391"/>
      <c r="I209" s="435"/>
      <c r="J209" s="435"/>
      <c r="K209" s="435"/>
      <c r="L209" s="435"/>
    </row>
    <row r="210" spans="3:12" x14ac:dyDescent="0.25">
      <c r="C210" s="6"/>
      <c r="D210" s="6"/>
      <c r="E210" s="6"/>
      <c r="F210" s="393" t="s">
        <v>2</v>
      </c>
      <c r="G210" s="396" t="s">
        <v>3</v>
      </c>
      <c r="H210" s="396" t="s">
        <v>4</v>
      </c>
      <c r="I210" s="399" t="s">
        <v>5</v>
      </c>
      <c r="J210" s="401"/>
      <c r="K210" s="396" t="s">
        <v>7</v>
      </c>
      <c r="L210" s="404" t="s">
        <v>8</v>
      </c>
    </row>
    <row r="211" spans="3:12" x14ac:dyDescent="0.25">
      <c r="C211" s="407" t="s">
        <v>9</v>
      </c>
      <c r="D211" s="407" t="s">
        <v>10</v>
      </c>
      <c r="E211" s="407" t="s">
        <v>11</v>
      </c>
      <c r="F211" s="394"/>
      <c r="G211" s="397"/>
      <c r="H211" s="397"/>
      <c r="I211" s="409" t="s">
        <v>12</v>
      </c>
      <c r="J211" s="402" t="s">
        <v>206</v>
      </c>
      <c r="K211" s="397"/>
      <c r="L211" s="405"/>
    </row>
    <row r="212" spans="3:12" x14ac:dyDescent="0.25">
      <c r="C212" s="408"/>
      <c r="D212" s="408"/>
      <c r="E212" s="408"/>
      <c r="F212" s="395"/>
      <c r="G212" s="398"/>
      <c r="H212" s="398"/>
      <c r="I212" s="410"/>
      <c r="J212" s="403"/>
      <c r="K212" s="398"/>
      <c r="L212" s="406"/>
    </row>
    <row r="213" spans="3:12" ht="35.1" customHeight="1" x14ac:dyDescent="0.25">
      <c r="C213" s="9">
        <v>1000</v>
      </c>
      <c r="D213" s="9">
        <v>1300</v>
      </c>
      <c r="E213" s="9">
        <v>134</v>
      </c>
      <c r="F213" s="105" t="s">
        <v>125</v>
      </c>
      <c r="G213" s="10" t="s">
        <v>35</v>
      </c>
      <c r="H213" s="139"/>
      <c r="I213" s="11">
        <v>15</v>
      </c>
      <c r="J213" s="12">
        <v>782</v>
      </c>
      <c r="K213" s="12">
        <f>J213</f>
        <v>782</v>
      </c>
      <c r="L213" s="19"/>
    </row>
    <row r="214" spans="3:12" ht="35.1" customHeight="1" x14ac:dyDescent="0.25">
      <c r="C214" s="90"/>
      <c r="D214" s="90"/>
      <c r="E214" s="90"/>
      <c r="F214" s="97" t="s">
        <v>115</v>
      </c>
      <c r="G214" s="90"/>
      <c r="H214" s="132"/>
      <c r="I214" s="90"/>
      <c r="J214" s="34">
        <v>782</v>
      </c>
      <c r="K214" s="34">
        <v>782</v>
      </c>
      <c r="L214" s="90"/>
    </row>
    <row r="216" spans="3:12" x14ac:dyDescent="0.25">
      <c r="C216" s="1"/>
      <c r="D216" s="1"/>
      <c r="E216" s="1"/>
      <c r="F216" s="98" t="s">
        <v>116</v>
      </c>
      <c r="G216" s="98"/>
      <c r="H216" s="98"/>
      <c r="I216" s="45"/>
      <c r="J216" s="45"/>
      <c r="K216" s="1"/>
      <c r="L216" s="1"/>
    </row>
    <row r="217" spans="3:12" x14ac:dyDescent="0.25">
      <c r="C217" s="1"/>
      <c r="D217" s="1"/>
      <c r="E217" s="1"/>
      <c r="F217" s="98"/>
      <c r="G217" s="98"/>
      <c r="H217" s="100"/>
      <c r="I217" s="45"/>
      <c r="J217" s="45"/>
      <c r="K217" s="1"/>
      <c r="L217" s="1"/>
    </row>
    <row r="218" spans="3:12" ht="18" x14ac:dyDescent="0.25">
      <c r="C218" s="1"/>
      <c r="D218" s="1"/>
      <c r="E218" s="1"/>
      <c r="F218" s="145"/>
      <c r="G218" s="146"/>
      <c r="H218" s="100"/>
      <c r="I218" s="45"/>
      <c r="J218" s="147"/>
      <c r="K218" s="204"/>
      <c r="L218" s="204"/>
    </row>
    <row r="219" spans="3:12" x14ac:dyDescent="0.25">
      <c r="C219" s="1"/>
      <c r="D219" s="1"/>
      <c r="E219" s="1"/>
      <c r="F219" s="98" t="s">
        <v>160</v>
      </c>
      <c r="G219" s="98"/>
      <c r="H219" s="98"/>
      <c r="I219" s="45"/>
      <c r="J219" s="433" t="s">
        <v>159</v>
      </c>
      <c r="K219" s="433"/>
      <c r="L219" s="433"/>
    </row>
    <row r="220" spans="3:12" x14ac:dyDescent="0.25">
      <c r="C220" s="1"/>
      <c r="D220" s="1"/>
      <c r="E220" s="1"/>
      <c r="F220" s="434" t="s">
        <v>118</v>
      </c>
      <c r="G220" s="434"/>
      <c r="H220" s="98"/>
      <c r="I220" s="98"/>
      <c r="J220" s="430" t="s">
        <v>119</v>
      </c>
      <c r="K220" s="430"/>
      <c r="L220" s="430"/>
    </row>
    <row r="224" spans="3:12" ht="18" x14ac:dyDescent="0.25">
      <c r="C224" s="3"/>
      <c r="D224" s="3"/>
      <c r="E224" s="3"/>
      <c r="F224" s="391" t="s">
        <v>0</v>
      </c>
      <c r="G224" s="391"/>
      <c r="H224" s="391"/>
      <c r="I224" s="432" t="s">
        <v>244</v>
      </c>
      <c r="J224" s="432"/>
      <c r="K224" s="432"/>
      <c r="L224" s="432"/>
    </row>
    <row r="225" spans="3:12" ht="18" x14ac:dyDescent="0.25">
      <c r="C225" s="4"/>
      <c r="D225" s="5"/>
      <c r="E225" s="5"/>
      <c r="F225" s="391" t="s">
        <v>1</v>
      </c>
      <c r="G225" s="391"/>
      <c r="H225" s="391"/>
      <c r="I225" s="435"/>
      <c r="J225" s="435"/>
      <c r="K225" s="435"/>
      <c r="L225" s="435"/>
    </row>
    <row r="226" spans="3:12" x14ac:dyDescent="0.25">
      <c r="C226" s="6"/>
      <c r="D226" s="6"/>
      <c r="E226" s="6"/>
      <c r="F226" s="393" t="s">
        <v>2</v>
      </c>
      <c r="G226" s="396" t="s">
        <v>3</v>
      </c>
      <c r="H226" s="396" t="s">
        <v>4</v>
      </c>
      <c r="I226" s="399" t="s">
        <v>5</v>
      </c>
      <c r="J226" s="401"/>
      <c r="K226" s="396" t="s">
        <v>7</v>
      </c>
      <c r="L226" s="404" t="s">
        <v>8</v>
      </c>
    </row>
    <row r="227" spans="3:12" x14ac:dyDescent="0.25">
      <c r="C227" s="407" t="s">
        <v>9</v>
      </c>
      <c r="D227" s="407" t="s">
        <v>10</v>
      </c>
      <c r="E227" s="407" t="s">
        <v>11</v>
      </c>
      <c r="F227" s="394"/>
      <c r="G227" s="397"/>
      <c r="H227" s="397"/>
      <c r="I227" s="409" t="s">
        <v>12</v>
      </c>
      <c r="J227" s="402" t="s">
        <v>206</v>
      </c>
      <c r="K227" s="397"/>
      <c r="L227" s="405"/>
    </row>
    <row r="228" spans="3:12" x14ac:dyDescent="0.25">
      <c r="C228" s="408"/>
      <c r="D228" s="408"/>
      <c r="E228" s="408"/>
      <c r="F228" s="395"/>
      <c r="G228" s="398"/>
      <c r="H228" s="398"/>
      <c r="I228" s="410"/>
      <c r="J228" s="403"/>
      <c r="K228" s="398"/>
      <c r="L228" s="406"/>
    </row>
    <row r="229" spans="3:12" ht="39.950000000000003" customHeight="1" x14ac:dyDescent="0.25">
      <c r="C229" s="9">
        <v>1000</v>
      </c>
      <c r="D229" s="9">
        <v>1300</v>
      </c>
      <c r="E229" s="9">
        <v>134</v>
      </c>
      <c r="F229" s="105" t="s">
        <v>125</v>
      </c>
      <c r="G229" s="10" t="s">
        <v>35</v>
      </c>
      <c r="H229" s="139"/>
      <c r="I229" s="11">
        <v>15</v>
      </c>
      <c r="J229" s="12">
        <v>782</v>
      </c>
      <c r="K229" s="12">
        <f>J229</f>
        <v>782</v>
      </c>
      <c r="L229" s="19"/>
    </row>
    <row r="230" spans="3:12" ht="39.950000000000003" customHeight="1" x14ac:dyDescent="0.25">
      <c r="C230" s="90"/>
      <c r="D230" s="90"/>
      <c r="E230" s="90"/>
      <c r="F230" s="97" t="s">
        <v>115</v>
      </c>
      <c r="G230" s="90"/>
      <c r="H230" s="132"/>
      <c r="I230" s="90"/>
      <c r="J230" s="34">
        <v>782</v>
      </c>
      <c r="K230" s="34">
        <v>782</v>
      </c>
      <c r="L230" s="90"/>
    </row>
    <row r="232" spans="3:12" x14ac:dyDescent="0.25">
      <c r="C232" s="1"/>
      <c r="D232" s="1"/>
      <c r="E232" s="1"/>
      <c r="F232" s="98" t="s">
        <v>116</v>
      </c>
      <c r="G232" s="98"/>
      <c r="H232" s="98"/>
      <c r="I232" s="45"/>
      <c r="J232" s="45"/>
      <c r="K232" s="1"/>
      <c r="L232" s="1"/>
    </row>
    <row r="233" spans="3:12" x14ac:dyDescent="0.25">
      <c r="C233" s="1"/>
      <c r="D233" s="1"/>
      <c r="E233" s="1"/>
      <c r="F233" s="98"/>
      <c r="G233" s="98"/>
      <c r="H233" s="100"/>
      <c r="I233" s="45"/>
      <c r="J233" s="45"/>
      <c r="K233" s="1"/>
      <c r="L233" s="1"/>
    </row>
    <row r="234" spans="3:12" ht="18" x14ac:dyDescent="0.25">
      <c r="C234" s="1"/>
      <c r="D234" s="1"/>
      <c r="E234" s="1"/>
      <c r="F234" s="145"/>
      <c r="G234" s="146"/>
      <c r="H234" s="100"/>
      <c r="I234" s="45"/>
      <c r="J234" s="147"/>
      <c r="K234" s="204"/>
      <c r="L234" s="204"/>
    </row>
    <row r="235" spans="3:12" x14ac:dyDescent="0.25">
      <c r="C235" s="1"/>
      <c r="D235" s="1"/>
      <c r="E235" s="1"/>
      <c r="F235" s="98" t="s">
        <v>160</v>
      </c>
      <c r="G235" s="98"/>
      <c r="H235" s="98"/>
      <c r="I235" s="45"/>
      <c r="J235" s="433" t="s">
        <v>159</v>
      </c>
      <c r="K235" s="433"/>
      <c r="L235" s="433"/>
    </row>
    <row r="236" spans="3:12" x14ac:dyDescent="0.25">
      <c r="C236" s="1"/>
      <c r="D236" s="1"/>
      <c r="E236" s="1"/>
      <c r="F236" s="434" t="s">
        <v>118</v>
      </c>
      <c r="G236" s="434"/>
      <c r="H236" s="98"/>
      <c r="I236" s="98"/>
      <c r="J236" s="430" t="s">
        <v>119</v>
      </c>
      <c r="K236" s="430"/>
      <c r="L236" s="430"/>
    </row>
    <row r="240" spans="3:12" ht="18" x14ac:dyDescent="0.25">
      <c r="C240" s="3"/>
      <c r="D240" s="3"/>
      <c r="E240" s="3"/>
      <c r="F240" s="391" t="s">
        <v>0</v>
      </c>
      <c r="G240" s="391"/>
      <c r="H240" s="391"/>
      <c r="I240" s="432" t="s">
        <v>251</v>
      </c>
      <c r="J240" s="432"/>
      <c r="K240" s="432"/>
      <c r="L240" s="432"/>
    </row>
    <row r="241" spans="3:12" ht="18" x14ac:dyDescent="0.25">
      <c r="C241" s="4"/>
      <c r="D241" s="5"/>
      <c r="E241" s="5"/>
      <c r="F241" s="391" t="s">
        <v>1</v>
      </c>
      <c r="G241" s="391"/>
      <c r="H241" s="391"/>
      <c r="I241" s="435"/>
      <c r="J241" s="435"/>
      <c r="K241" s="435"/>
      <c r="L241" s="435"/>
    </row>
    <row r="242" spans="3:12" x14ac:dyDescent="0.25">
      <c r="C242" s="6"/>
      <c r="D242" s="6"/>
      <c r="E242" s="6"/>
      <c r="F242" s="393" t="s">
        <v>2</v>
      </c>
      <c r="G242" s="396" t="s">
        <v>3</v>
      </c>
      <c r="H242" s="396" t="s">
        <v>4</v>
      </c>
      <c r="I242" s="399" t="s">
        <v>5</v>
      </c>
      <c r="J242" s="401"/>
      <c r="K242" s="396" t="s">
        <v>7</v>
      </c>
      <c r="L242" s="404" t="s">
        <v>8</v>
      </c>
    </row>
    <row r="243" spans="3:12" x14ac:dyDescent="0.25">
      <c r="C243" s="407" t="s">
        <v>9</v>
      </c>
      <c r="D243" s="407" t="s">
        <v>10</v>
      </c>
      <c r="E243" s="407" t="s">
        <v>11</v>
      </c>
      <c r="F243" s="394"/>
      <c r="G243" s="397"/>
      <c r="H243" s="397"/>
      <c r="I243" s="409" t="s">
        <v>12</v>
      </c>
      <c r="J243" s="402" t="s">
        <v>206</v>
      </c>
      <c r="K243" s="397"/>
      <c r="L243" s="405"/>
    </row>
    <row r="244" spans="3:12" x14ac:dyDescent="0.25">
      <c r="C244" s="408"/>
      <c r="D244" s="408"/>
      <c r="E244" s="408"/>
      <c r="F244" s="395"/>
      <c r="G244" s="398"/>
      <c r="H244" s="398"/>
      <c r="I244" s="410"/>
      <c r="J244" s="403"/>
      <c r="K244" s="398"/>
      <c r="L244" s="406"/>
    </row>
    <row r="245" spans="3:12" ht="39.950000000000003" customHeight="1" x14ac:dyDescent="0.25">
      <c r="C245" s="9">
        <v>1000</v>
      </c>
      <c r="D245" s="9">
        <v>1300</v>
      </c>
      <c r="E245" s="9">
        <v>134</v>
      </c>
      <c r="F245" s="105" t="s">
        <v>125</v>
      </c>
      <c r="G245" s="10" t="s">
        <v>35</v>
      </c>
      <c r="H245" s="139"/>
      <c r="I245" s="11">
        <v>15</v>
      </c>
      <c r="J245" s="12">
        <v>782</v>
      </c>
      <c r="K245" s="12">
        <f>J245</f>
        <v>782</v>
      </c>
      <c r="L245" s="19"/>
    </row>
    <row r="246" spans="3:12" ht="39.950000000000003" customHeight="1" x14ac:dyDescent="0.25">
      <c r="C246" s="9">
        <v>1000</v>
      </c>
      <c r="D246" s="9">
        <v>1300</v>
      </c>
      <c r="E246" s="9">
        <v>134</v>
      </c>
      <c r="F246" s="106" t="s">
        <v>147</v>
      </c>
      <c r="G246" s="10" t="s">
        <v>75</v>
      </c>
      <c r="H246" s="139"/>
      <c r="I246" s="11">
        <v>15</v>
      </c>
      <c r="J246" s="12">
        <v>700</v>
      </c>
      <c r="K246" s="12">
        <f t="shared" ref="K246" si="10">J246</f>
        <v>700</v>
      </c>
      <c r="L246" s="19"/>
    </row>
    <row r="247" spans="3:12" ht="39.950000000000003" customHeight="1" x14ac:dyDescent="0.25">
      <c r="C247" s="9">
        <v>1000</v>
      </c>
      <c r="D247" s="9">
        <v>1300</v>
      </c>
      <c r="E247" s="9">
        <v>134</v>
      </c>
      <c r="F247" s="137" t="s">
        <v>231</v>
      </c>
      <c r="G247" s="10" t="s">
        <v>250</v>
      </c>
      <c r="H247" s="140"/>
      <c r="I247" s="11">
        <v>15</v>
      </c>
      <c r="J247" s="12">
        <v>782</v>
      </c>
      <c r="K247" s="12">
        <v>700</v>
      </c>
      <c r="L247" s="19"/>
    </row>
    <row r="248" spans="3:12" ht="39.950000000000003" customHeight="1" x14ac:dyDescent="0.25">
      <c r="C248" s="90"/>
      <c r="D248" s="90"/>
      <c r="E248" s="90"/>
      <c r="F248" s="97" t="s">
        <v>115</v>
      </c>
      <c r="G248" s="90"/>
      <c r="H248" s="132"/>
      <c r="I248" s="90"/>
      <c r="J248" s="34">
        <v>782</v>
      </c>
      <c r="K248" s="34">
        <f>SUM(K245:K247)</f>
        <v>2182</v>
      </c>
      <c r="L248" s="90"/>
    </row>
    <row r="250" spans="3:12" x14ac:dyDescent="0.25">
      <c r="C250" s="1"/>
      <c r="D250" s="1"/>
      <c r="E250" s="1"/>
      <c r="F250" s="98" t="s">
        <v>116</v>
      </c>
      <c r="G250" s="98"/>
      <c r="H250" s="98"/>
      <c r="I250" s="45"/>
      <c r="J250" s="45"/>
      <c r="K250" s="1"/>
      <c r="L250" s="1"/>
    </row>
    <row r="251" spans="3:12" x14ac:dyDescent="0.25">
      <c r="C251" s="1"/>
      <c r="D251" s="1"/>
      <c r="E251" s="1"/>
      <c r="F251" s="98"/>
      <c r="G251" s="98"/>
      <c r="H251" s="100"/>
      <c r="I251" s="45"/>
      <c r="J251" s="45"/>
      <c r="K251" s="1"/>
      <c r="L251" s="1"/>
    </row>
    <row r="252" spans="3:12" ht="18" x14ac:dyDescent="0.25">
      <c r="C252" s="1"/>
      <c r="D252" s="1"/>
      <c r="E252" s="1"/>
      <c r="F252" s="145"/>
      <c r="G252" s="146"/>
      <c r="H252" s="100"/>
      <c r="I252" s="45"/>
      <c r="J252" s="147"/>
      <c r="K252" s="204"/>
      <c r="L252" s="204"/>
    </row>
    <row r="253" spans="3:12" x14ac:dyDescent="0.25">
      <c r="C253" s="1"/>
      <c r="D253" s="1"/>
      <c r="E253" s="1"/>
      <c r="F253" s="98" t="s">
        <v>160</v>
      </c>
      <c r="G253" s="98"/>
      <c r="H253" s="98"/>
      <c r="I253" s="45"/>
      <c r="J253" s="433" t="s">
        <v>159</v>
      </c>
      <c r="K253" s="433"/>
      <c r="L253" s="433"/>
    </row>
    <row r="254" spans="3:12" x14ac:dyDescent="0.25">
      <c r="C254" s="1"/>
      <c r="D254" s="1"/>
      <c r="E254" s="1"/>
      <c r="F254" s="434" t="s">
        <v>118</v>
      </c>
      <c r="G254" s="434"/>
      <c r="H254" s="98"/>
      <c r="I254" s="98"/>
      <c r="J254" s="430" t="s">
        <v>119</v>
      </c>
      <c r="K254" s="430"/>
      <c r="L254" s="430"/>
    </row>
    <row r="257" spans="3:12" ht="18" x14ac:dyDescent="0.25">
      <c r="C257" s="3"/>
      <c r="D257" s="3"/>
      <c r="E257" s="3"/>
      <c r="F257" s="391" t="s">
        <v>0</v>
      </c>
      <c r="G257" s="391"/>
      <c r="H257" s="391"/>
      <c r="I257" s="432" t="s">
        <v>253</v>
      </c>
      <c r="J257" s="432"/>
      <c r="K257" s="432"/>
      <c r="L257" s="432"/>
    </row>
    <row r="258" spans="3:12" ht="18" x14ac:dyDescent="0.25">
      <c r="C258" s="4"/>
      <c r="D258" s="5"/>
      <c r="E258" s="5"/>
      <c r="F258" s="391" t="s">
        <v>1</v>
      </c>
      <c r="G258" s="391"/>
      <c r="H258" s="391"/>
      <c r="I258" s="435"/>
      <c r="J258" s="435"/>
      <c r="K258" s="435"/>
      <c r="L258" s="435"/>
    </row>
    <row r="259" spans="3:12" x14ac:dyDescent="0.25">
      <c r="C259" s="6"/>
      <c r="D259" s="6"/>
      <c r="E259" s="6"/>
      <c r="F259" s="393" t="s">
        <v>2</v>
      </c>
      <c r="G259" s="396" t="s">
        <v>3</v>
      </c>
      <c r="H259" s="396" t="s">
        <v>4</v>
      </c>
      <c r="I259" s="399" t="s">
        <v>5</v>
      </c>
      <c r="J259" s="401"/>
      <c r="K259" s="396" t="s">
        <v>7</v>
      </c>
      <c r="L259" s="404" t="s">
        <v>8</v>
      </c>
    </row>
    <row r="260" spans="3:12" x14ac:dyDescent="0.25">
      <c r="C260" s="407" t="s">
        <v>9</v>
      </c>
      <c r="D260" s="407" t="s">
        <v>10</v>
      </c>
      <c r="E260" s="407" t="s">
        <v>11</v>
      </c>
      <c r="F260" s="394"/>
      <c r="G260" s="397"/>
      <c r="H260" s="397"/>
      <c r="I260" s="409" t="s">
        <v>12</v>
      </c>
      <c r="J260" s="402" t="s">
        <v>206</v>
      </c>
      <c r="K260" s="397"/>
      <c r="L260" s="405"/>
    </row>
    <row r="261" spans="3:12" x14ac:dyDescent="0.25">
      <c r="C261" s="408"/>
      <c r="D261" s="408"/>
      <c r="E261" s="408"/>
      <c r="F261" s="395"/>
      <c r="G261" s="398"/>
      <c r="H261" s="398"/>
      <c r="I261" s="410"/>
      <c r="J261" s="403"/>
      <c r="K261" s="398"/>
      <c r="L261" s="406"/>
    </row>
    <row r="262" spans="3:12" ht="39.950000000000003" customHeight="1" x14ac:dyDescent="0.25">
      <c r="C262" s="9">
        <v>1000</v>
      </c>
      <c r="D262" s="9">
        <v>1300</v>
      </c>
      <c r="E262" s="9">
        <v>134</v>
      </c>
      <c r="F262" s="138" t="s">
        <v>93</v>
      </c>
      <c r="G262" s="10" t="s">
        <v>252</v>
      </c>
      <c r="H262" s="121"/>
      <c r="I262" s="11">
        <v>15</v>
      </c>
      <c r="J262" s="12">
        <v>700</v>
      </c>
      <c r="K262" s="12">
        <f>J262</f>
        <v>700</v>
      </c>
      <c r="L262" s="19"/>
    </row>
    <row r="263" spans="3:12" ht="39.950000000000003" customHeight="1" x14ac:dyDescent="0.25">
      <c r="C263" s="90"/>
      <c r="D263" s="90"/>
      <c r="E263" s="90"/>
      <c r="F263" s="97" t="s">
        <v>115</v>
      </c>
      <c r="G263" s="90"/>
      <c r="H263" s="132"/>
      <c r="I263" s="90"/>
      <c r="J263" s="34">
        <v>782</v>
      </c>
      <c r="K263" s="34">
        <f>SUM(K262:K262)</f>
        <v>700</v>
      </c>
      <c r="L263" s="90"/>
    </row>
    <row r="265" spans="3:12" x14ac:dyDescent="0.25">
      <c r="C265" s="1"/>
      <c r="D265" s="1"/>
      <c r="E265" s="1"/>
      <c r="F265" s="98" t="s">
        <v>116</v>
      </c>
      <c r="G265" s="98"/>
      <c r="H265" s="98"/>
      <c r="I265" s="45"/>
      <c r="J265" s="45"/>
      <c r="K265" s="1"/>
      <c r="L265" s="1"/>
    </row>
    <row r="266" spans="3:12" x14ac:dyDescent="0.25">
      <c r="C266" s="1"/>
      <c r="D266" s="1"/>
      <c r="E266" s="1"/>
      <c r="F266" s="98"/>
      <c r="G266" s="98"/>
      <c r="H266" s="100"/>
      <c r="I266" s="45"/>
      <c r="J266" s="45"/>
      <c r="K266" s="1"/>
      <c r="L266" s="1"/>
    </row>
    <row r="267" spans="3:12" ht="18" x14ac:dyDescent="0.25">
      <c r="C267" s="1"/>
      <c r="D267" s="1"/>
      <c r="E267" s="1"/>
      <c r="F267" s="145"/>
      <c r="G267" s="146"/>
      <c r="H267" s="100"/>
      <c r="I267" s="45"/>
      <c r="J267" s="147"/>
      <c r="K267" s="204"/>
      <c r="L267" s="204"/>
    </row>
    <row r="268" spans="3:12" x14ac:dyDescent="0.25">
      <c r="C268" s="1"/>
      <c r="D268" s="1"/>
      <c r="E268" s="1"/>
      <c r="F268" s="98" t="s">
        <v>160</v>
      </c>
      <c r="G268" s="98"/>
      <c r="H268" s="98"/>
      <c r="I268" s="45"/>
      <c r="J268" s="433" t="s">
        <v>159</v>
      </c>
      <c r="K268" s="433"/>
      <c r="L268" s="433"/>
    </row>
    <row r="269" spans="3:12" x14ac:dyDescent="0.25">
      <c r="C269" s="1"/>
      <c r="D269" s="1"/>
      <c r="E269" s="1"/>
      <c r="F269" s="434" t="s">
        <v>118</v>
      </c>
      <c r="G269" s="434"/>
      <c r="H269" s="98"/>
      <c r="I269" s="98"/>
      <c r="J269" s="430" t="s">
        <v>119</v>
      </c>
      <c r="K269" s="430"/>
      <c r="L269" s="430"/>
    </row>
  </sheetData>
  <mergeCells count="251">
    <mergeCell ref="C243:C244"/>
    <mergeCell ref="I243:I244"/>
    <mergeCell ref="J253:L253"/>
    <mergeCell ref="F254:G254"/>
    <mergeCell ref="J254:L254"/>
    <mergeCell ref="D243:D244"/>
    <mergeCell ref="E243:E244"/>
    <mergeCell ref="J243:J244"/>
    <mergeCell ref="F240:H240"/>
    <mergeCell ref="I240:L241"/>
    <mergeCell ref="F241:H241"/>
    <mergeCell ref="F242:F244"/>
    <mergeCell ref="I242:J242"/>
    <mergeCell ref="K242:K244"/>
    <mergeCell ref="G242:G244"/>
    <mergeCell ref="H242:H244"/>
    <mergeCell ref="L242:L244"/>
    <mergeCell ref="C227:C228"/>
    <mergeCell ref="D227:D228"/>
    <mergeCell ref="E227:E228"/>
    <mergeCell ref="I227:I228"/>
    <mergeCell ref="J227:J228"/>
    <mergeCell ref="J235:L235"/>
    <mergeCell ref="F236:G236"/>
    <mergeCell ref="J236:L236"/>
    <mergeCell ref="F224:H224"/>
    <mergeCell ref="I224:L225"/>
    <mergeCell ref="F225:H225"/>
    <mergeCell ref="F226:F228"/>
    <mergeCell ref="G226:G228"/>
    <mergeCell ref="H226:H228"/>
    <mergeCell ref="I226:J226"/>
    <mergeCell ref="K226:K228"/>
    <mergeCell ref="L226:L228"/>
    <mergeCell ref="C196:C197"/>
    <mergeCell ref="D196:D197"/>
    <mergeCell ref="E196:E197"/>
    <mergeCell ref="I196:I197"/>
    <mergeCell ref="J196:J197"/>
    <mergeCell ref="J204:L204"/>
    <mergeCell ref="F205:G205"/>
    <mergeCell ref="J205:L205"/>
    <mergeCell ref="F193:H193"/>
    <mergeCell ref="I193:L194"/>
    <mergeCell ref="F194:H194"/>
    <mergeCell ref="F195:F197"/>
    <mergeCell ref="G195:G197"/>
    <mergeCell ref="H195:H197"/>
    <mergeCell ref="I195:J195"/>
    <mergeCell ref="K195:K197"/>
    <mergeCell ref="L195:L197"/>
    <mergeCell ref="C158:C159"/>
    <mergeCell ref="D158:D159"/>
    <mergeCell ref="E158:E159"/>
    <mergeCell ref="I158:I159"/>
    <mergeCell ref="J158:J159"/>
    <mergeCell ref="J168:L168"/>
    <mergeCell ref="F169:G169"/>
    <mergeCell ref="J169:L169"/>
    <mergeCell ref="F155:H155"/>
    <mergeCell ref="I155:L156"/>
    <mergeCell ref="F156:H156"/>
    <mergeCell ref="F157:F159"/>
    <mergeCell ref="G157:G159"/>
    <mergeCell ref="H157:H159"/>
    <mergeCell ref="I157:J157"/>
    <mergeCell ref="K157:K159"/>
    <mergeCell ref="L157:L159"/>
    <mergeCell ref="J149:L149"/>
    <mergeCell ref="F150:G150"/>
    <mergeCell ref="J150:L150"/>
    <mergeCell ref="C101:C102"/>
    <mergeCell ref="D101:D102"/>
    <mergeCell ref="E101:E102"/>
    <mergeCell ref="I101:I102"/>
    <mergeCell ref="J101:J102"/>
    <mergeCell ref="F136:H136"/>
    <mergeCell ref="I136:L137"/>
    <mergeCell ref="F137:H137"/>
    <mergeCell ref="F138:F140"/>
    <mergeCell ref="G138:G140"/>
    <mergeCell ref="H138:H140"/>
    <mergeCell ref="I138:J138"/>
    <mergeCell ref="K138:K140"/>
    <mergeCell ref="L138:L140"/>
    <mergeCell ref="C139:C140"/>
    <mergeCell ref="D139:D140"/>
    <mergeCell ref="E139:E140"/>
    <mergeCell ref="I139:I140"/>
    <mergeCell ref="J139:J140"/>
    <mergeCell ref="F100:F102"/>
    <mergeCell ref="G100:G102"/>
    <mergeCell ref="J74:L74"/>
    <mergeCell ref="H100:H102"/>
    <mergeCell ref="I100:J100"/>
    <mergeCell ref="K100:K102"/>
    <mergeCell ref="L100:L102"/>
    <mergeCell ref="J111:L111"/>
    <mergeCell ref="F112:G112"/>
    <mergeCell ref="J112:L112"/>
    <mergeCell ref="F75:G75"/>
    <mergeCell ref="J75:L75"/>
    <mergeCell ref="L81:L83"/>
    <mergeCell ref="F98:H98"/>
    <mergeCell ref="I98:L99"/>
    <mergeCell ref="F99:H99"/>
    <mergeCell ref="F79:H79"/>
    <mergeCell ref="I79:L80"/>
    <mergeCell ref="F80:H80"/>
    <mergeCell ref="F81:F83"/>
    <mergeCell ref="G81:G83"/>
    <mergeCell ref="H81:H83"/>
    <mergeCell ref="K81:K83"/>
    <mergeCell ref="C45:C46"/>
    <mergeCell ref="D45:D46"/>
    <mergeCell ref="E45:E46"/>
    <mergeCell ref="I45:I46"/>
    <mergeCell ref="J45:J46"/>
    <mergeCell ref="C64:C65"/>
    <mergeCell ref="D64:D65"/>
    <mergeCell ref="E64:E65"/>
    <mergeCell ref="I64:I65"/>
    <mergeCell ref="J64:J65"/>
    <mergeCell ref="F61:H61"/>
    <mergeCell ref="I61:L62"/>
    <mergeCell ref="F62:H62"/>
    <mergeCell ref="F63:F65"/>
    <mergeCell ref="G63:G65"/>
    <mergeCell ref="H63:H65"/>
    <mergeCell ref="K63:K65"/>
    <mergeCell ref="L63:L65"/>
    <mergeCell ref="F43:H43"/>
    <mergeCell ref="F44:F46"/>
    <mergeCell ref="G44:G46"/>
    <mergeCell ref="H44:H46"/>
    <mergeCell ref="K44:K46"/>
    <mergeCell ref="L44:L46"/>
    <mergeCell ref="J55:L55"/>
    <mergeCell ref="F56:G56"/>
    <mergeCell ref="J56:L56"/>
    <mergeCell ref="I4:L5"/>
    <mergeCell ref="J18:L18"/>
    <mergeCell ref="J17:L17"/>
    <mergeCell ref="F18:G18"/>
    <mergeCell ref="I24:L25"/>
    <mergeCell ref="F25:H25"/>
    <mergeCell ref="L6:L8"/>
    <mergeCell ref="F4:H4"/>
    <mergeCell ref="F5:H5"/>
    <mergeCell ref="K6:K8"/>
    <mergeCell ref="C7:C8"/>
    <mergeCell ref="D7:D8"/>
    <mergeCell ref="E7:E8"/>
    <mergeCell ref="I7:I8"/>
    <mergeCell ref="J7:J8"/>
    <mergeCell ref="F6:F8"/>
    <mergeCell ref="G6:G8"/>
    <mergeCell ref="H6:H8"/>
    <mergeCell ref="F24:H24"/>
    <mergeCell ref="C27:C28"/>
    <mergeCell ref="D27:D28"/>
    <mergeCell ref="E27:E28"/>
    <mergeCell ref="I27:I28"/>
    <mergeCell ref="J27:J28"/>
    <mergeCell ref="F26:F28"/>
    <mergeCell ref="G26:G28"/>
    <mergeCell ref="J92:L92"/>
    <mergeCell ref="F93:G93"/>
    <mergeCell ref="J93:L93"/>
    <mergeCell ref="I81:J81"/>
    <mergeCell ref="C82:C83"/>
    <mergeCell ref="D82:D83"/>
    <mergeCell ref="E82:E83"/>
    <mergeCell ref="I82:I83"/>
    <mergeCell ref="J82:J83"/>
    <mergeCell ref="H26:H28"/>
    <mergeCell ref="J35:L35"/>
    <mergeCell ref="F36:G36"/>
    <mergeCell ref="J36:L36"/>
    <mergeCell ref="K26:K28"/>
    <mergeCell ref="L26:L28"/>
    <mergeCell ref="F42:H42"/>
    <mergeCell ref="I42:L43"/>
    <mergeCell ref="J131:L131"/>
    <mergeCell ref="F132:G132"/>
    <mergeCell ref="J132:L132"/>
    <mergeCell ref="C121:C122"/>
    <mergeCell ref="D121:D122"/>
    <mergeCell ref="E121:E122"/>
    <mergeCell ref="I121:I122"/>
    <mergeCell ref="J121:J122"/>
    <mergeCell ref="F118:H118"/>
    <mergeCell ref="I118:L119"/>
    <mergeCell ref="F119:H119"/>
    <mergeCell ref="F120:F122"/>
    <mergeCell ref="G120:G122"/>
    <mergeCell ref="H120:H122"/>
    <mergeCell ref="I120:J120"/>
    <mergeCell ref="K120:K122"/>
    <mergeCell ref="L120:L122"/>
    <mergeCell ref="C179:C180"/>
    <mergeCell ref="D179:D180"/>
    <mergeCell ref="E179:E180"/>
    <mergeCell ref="I179:I180"/>
    <mergeCell ref="J179:J180"/>
    <mergeCell ref="J189:L189"/>
    <mergeCell ref="F190:G190"/>
    <mergeCell ref="J190:L190"/>
    <mergeCell ref="F176:H176"/>
    <mergeCell ref="I176:L177"/>
    <mergeCell ref="F177:H177"/>
    <mergeCell ref="F178:F180"/>
    <mergeCell ref="G178:G180"/>
    <mergeCell ref="H178:H180"/>
    <mergeCell ref="I178:J178"/>
    <mergeCell ref="K178:K180"/>
    <mergeCell ref="L178:L180"/>
    <mergeCell ref="C211:C212"/>
    <mergeCell ref="D211:D212"/>
    <mergeCell ref="E211:E212"/>
    <mergeCell ref="I211:I212"/>
    <mergeCell ref="J211:J212"/>
    <mergeCell ref="J219:L219"/>
    <mergeCell ref="F220:G220"/>
    <mergeCell ref="J220:L220"/>
    <mergeCell ref="F208:H208"/>
    <mergeCell ref="I208:L209"/>
    <mergeCell ref="F209:H209"/>
    <mergeCell ref="F210:F212"/>
    <mergeCell ref="G210:G212"/>
    <mergeCell ref="H210:H212"/>
    <mergeCell ref="I210:J210"/>
    <mergeCell ref="K210:K212"/>
    <mergeCell ref="L210:L212"/>
    <mergeCell ref="C260:C261"/>
    <mergeCell ref="D260:D261"/>
    <mergeCell ref="E260:E261"/>
    <mergeCell ref="I260:I261"/>
    <mergeCell ref="J260:J261"/>
    <mergeCell ref="J268:L268"/>
    <mergeCell ref="F269:G269"/>
    <mergeCell ref="J269:L269"/>
    <mergeCell ref="F257:H257"/>
    <mergeCell ref="I257:L258"/>
    <mergeCell ref="F258:H258"/>
    <mergeCell ref="F259:F261"/>
    <mergeCell ref="G259:G261"/>
    <mergeCell ref="H259:H261"/>
    <mergeCell ref="I259:J259"/>
    <mergeCell ref="K259:K261"/>
    <mergeCell ref="L259:L261"/>
  </mergeCells>
  <pageMargins left="0.7" right="0.7" top="0.75" bottom="0.75" header="0.3" footer="0.3"/>
  <pageSetup paperSize="5" scale="8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E30C-62EC-4B93-BF3B-3BC209510742}">
  <dimension ref="A1:W224"/>
  <sheetViews>
    <sheetView workbookViewId="0">
      <selection activeCell="F4" sqref="F4:H4"/>
    </sheetView>
  </sheetViews>
  <sheetFormatPr baseColWidth="10" defaultRowHeight="15" x14ac:dyDescent="0.25"/>
  <cols>
    <col min="6" max="6" width="37.42578125" customWidth="1"/>
    <col min="7" max="7" width="22.28515625" customWidth="1"/>
    <col min="8" max="8" width="27.7109375" customWidth="1"/>
  </cols>
  <sheetData>
    <row r="1" spans="3:19" x14ac:dyDescent="0.25"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282"/>
      <c r="D4" s="282"/>
      <c r="E4" s="282"/>
      <c r="F4" s="437" t="s">
        <v>0</v>
      </c>
      <c r="G4" s="437"/>
      <c r="H4" s="437"/>
      <c r="I4" s="437" t="s">
        <v>254</v>
      </c>
      <c r="J4" s="437"/>
      <c r="K4" s="437"/>
      <c r="L4" s="437"/>
      <c r="M4" s="437"/>
      <c r="N4" s="437"/>
      <c r="O4" s="437"/>
      <c r="P4" s="437"/>
      <c r="Q4" s="282"/>
      <c r="R4" s="1"/>
      <c r="S4" s="1"/>
    </row>
    <row r="5" spans="3:19" ht="18" x14ac:dyDescent="0.25">
      <c r="C5" s="283"/>
      <c r="D5" s="284"/>
      <c r="E5" s="284"/>
      <c r="F5" s="437" t="s">
        <v>1</v>
      </c>
      <c r="G5" s="437"/>
      <c r="H5" s="437"/>
      <c r="I5" s="461"/>
      <c r="J5" s="461"/>
      <c r="K5" s="461"/>
      <c r="L5" s="461"/>
      <c r="M5" s="461"/>
      <c r="N5" s="461"/>
      <c r="O5" s="461"/>
      <c r="P5" s="461"/>
      <c r="Q5" s="284"/>
      <c r="R5" s="1"/>
      <c r="S5" s="1"/>
    </row>
    <row r="6" spans="3:19" x14ac:dyDescent="0.25">
      <c r="C6" s="285"/>
      <c r="D6" s="285"/>
      <c r="E6" s="285"/>
      <c r="F6" s="462" t="s">
        <v>2</v>
      </c>
      <c r="G6" s="445" t="s">
        <v>3</v>
      </c>
      <c r="H6" s="445" t="s">
        <v>4</v>
      </c>
      <c r="I6" s="286"/>
      <c r="J6" s="287" t="s">
        <v>5</v>
      </c>
      <c r="K6" s="287"/>
      <c r="L6" s="287"/>
      <c r="M6" s="465" t="s">
        <v>6</v>
      </c>
      <c r="N6" s="466"/>
      <c r="O6" s="467"/>
      <c r="P6" s="445" t="s">
        <v>7</v>
      </c>
      <c r="Q6" s="438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463"/>
      <c r="G7" s="446"/>
      <c r="H7" s="446"/>
      <c r="I7" s="441" t="s">
        <v>12</v>
      </c>
      <c r="J7" s="407" t="s">
        <v>13</v>
      </c>
      <c r="K7" s="407" t="s">
        <v>14</v>
      </c>
      <c r="L7" s="438" t="s">
        <v>15</v>
      </c>
      <c r="M7" s="407" t="s">
        <v>16</v>
      </c>
      <c r="N7" s="407" t="s">
        <v>17</v>
      </c>
      <c r="O7" s="407" t="s">
        <v>18</v>
      </c>
      <c r="P7" s="446"/>
      <c r="Q7" s="439"/>
      <c r="R7" s="1"/>
      <c r="S7" s="1"/>
    </row>
    <row r="8" spans="3:19" x14ac:dyDescent="0.25">
      <c r="C8" s="408"/>
      <c r="D8" s="408"/>
      <c r="E8" s="408"/>
      <c r="F8" s="464"/>
      <c r="G8" s="447"/>
      <c r="H8" s="447"/>
      <c r="I8" s="442"/>
      <c r="J8" s="408"/>
      <c r="K8" s="408"/>
      <c r="L8" s="440"/>
      <c r="M8" s="408"/>
      <c r="N8" s="408"/>
      <c r="O8" s="408"/>
      <c r="P8" s="447"/>
      <c r="Q8" s="440"/>
      <c r="R8" s="1"/>
      <c r="S8" s="1"/>
    </row>
    <row r="9" spans="3:19" x14ac:dyDescent="0.25">
      <c r="C9" s="288">
        <v>1000</v>
      </c>
      <c r="D9" s="288">
        <v>1100</v>
      </c>
      <c r="E9" s="288">
        <v>113</v>
      </c>
      <c r="F9" s="289" t="s">
        <v>166</v>
      </c>
      <c r="G9" s="10" t="s">
        <v>19</v>
      </c>
      <c r="H9" s="290"/>
      <c r="I9" s="288">
        <v>15</v>
      </c>
      <c r="J9" s="107">
        <v>17407.95</v>
      </c>
      <c r="K9" s="107">
        <v>0</v>
      </c>
      <c r="L9" s="107">
        <v>17407.95</v>
      </c>
      <c r="M9" s="107"/>
      <c r="N9" s="107">
        <v>3197.95</v>
      </c>
      <c r="O9" s="108">
        <v>3197.95</v>
      </c>
      <c r="P9" s="107">
        <v>14210</v>
      </c>
      <c r="Q9" s="10"/>
      <c r="R9" s="291"/>
      <c r="S9" s="292"/>
    </row>
    <row r="10" spans="3:19" ht="23.25" x14ac:dyDescent="0.25">
      <c r="C10" s="288">
        <v>1000</v>
      </c>
      <c r="D10" s="288">
        <v>1100</v>
      </c>
      <c r="E10" s="288">
        <v>113</v>
      </c>
      <c r="F10" s="293"/>
      <c r="G10" s="50" t="s">
        <v>20</v>
      </c>
      <c r="H10" s="290"/>
      <c r="I10" s="288"/>
      <c r="J10" s="107"/>
      <c r="K10" s="107"/>
      <c r="L10" s="107"/>
      <c r="M10" s="107"/>
      <c r="N10" s="107"/>
      <c r="O10" s="108"/>
      <c r="P10" s="107">
        <v>0</v>
      </c>
      <c r="Q10" s="10"/>
      <c r="R10" s="291"/>
      <c r="S10" s="292"/>
    </row>
    <row r="11" spans="3:19" x14ac:dyDescent="0.25">
      <c r="C11" s="288">
        <v>1000</v>
      </c>
      <c r="D11" s="288">
        <v>1100</v>
      </c>
      <c r="E11" s="288">
        <v>113</v>
      </c>
      <c r="F11" s="294" t="s">
        <v>120</v>
      </c>
      <c r="G11" s="10" t="s">
        <v>21</v>
      </c>
      <c r="H11" s="290"/>
      <c r="I11" s="288">
        <v>15</v>
      </c>
      <c r="J11" s="107">
        <v>2786.41</v>
      </c>
      <c r="K11" s="107">
        <v>0</v>
      </c>
      <c r="L11" s="107">
        <v>2786.41</v>
      </c>
      <c r="M11" s="107"/>
      <c r="N11" s="107">
        <v>36.409999999999997</v>
      </c>
      <c r="O11" s="108">
        <v>36.409999999999997</v>
      </c>
      <c r="P11" s="107">
        <v>2750</v>
      </c>
      <c r="Q11" s="10"/>
      <c r="R11" s="291"/>
      <c r="S11" s="292"/>
    </row>
    <row r="12" spans="3:19" x14ac:dyDescent="0.25">
      <c r="C12" s="288">
        <v>1000</v>
      </c>
      <c r="D12" s="288">
        <v>1100</v>
      </c>
      <c r="E12" s="288">
        <v>113</v>
      </c>
      <c r="F12" s="295" t="s">
        <v>183</v>
      </c>
      <c r="G12" s="10" t="s">
        <v>22</v>
      </c>
      <c r="H12" s="290"/>
      <c r="I12" s="288">
        <v>15</v>
      </c>
      <c r="J12" s="107">
        <v>2786.41</v>
      </c>
      <c r="K12" s="107">
        <v>0</v>
      </c>
      <c r="L12" s="107">
        <v>2786.41</v>
      </c>
      <c r="M12" s="107"/>
      <c r="N12" s="107">
        <v>36.409999999999997</v>
      </c>
      <c r="O12" s="108">
        <v>36.409999999999997</v>
      </c>
      <c r="P12" s="107">
        <v>2750</v>
      </c>
      <c r="Q12" s="10"/>
      <c r="R12" s="291"/>
      <c r="S12" s="292"/>
    </row>
    <row r="13" spans="3:19" x14ac:dyDescent="0.25">
      <c r="C13" s="288">
        <v>1000</v>
      </c>
      <c r="D13" s="288">
        <v>1100</v>
      </c>
      <c r="E13" s="288">
        <v>113</v>
      </c>
      <c r="F13" s="294" t="s">
        <v>121</v>
      </c>
      <c r="G13" s="10" t="s">
        <v>23</v>
      </c>
      <c r="H13" s="290"/>
      <c r="I13" s="288">
        <v>15</v>
      </c>
      <c r="J13" s="107">
        <v>2379.1999999999998</v>
      </c>
      <c r="K13" s="107">
        <v>20.8</v>
      </c>
      <c r="L13" s="107">
        <v>2400</v>
      </c>
      <c r="M13" s="107"/>
      <c r="N13" s="107">
        <v>0</v>
      </c>
      <c r="O13" s="108">
        <v>0</v>
      </c>
      <c r="P13" s="107">
        <v>2400</v>
      </c>
      <c r="Q13" s="19"/>
      <c r="R13" s="296"/>
      <c r="S13" s="296"/>
    </row>
    <row r="14" spans="3:19" x14ac:dyDescent="0.25">
      <c r="C14" s="288">
        <v>1000</v>
      </c>
      <c r="D14" s="288">
        <v>1100</v>
      </c>
      <c r="E14" s="288">
        <v>113</v>
      </c>
      <c r="F14" s="294" t="s">
        <v>122</v>
      </c>
      <c r="G14" s="10" t="s">
        <v>23</v>
      </c>
      <c r="H14" s="295"/>
      <c r="I14" s="288">
        <v>15</v>
      </c>
      <c r="J14" s="107">
        <v>2379.1999999999998</v>
      </c>
      <c r="K14" s="107">
        <v>20.8</v>
      </c>
      <c r="L14" s="107">
        <v>2400</v>
      </c>
      <c r="M14" s="107"/>
      <c r="N14" s="107">
        <v>0</v>
      </c>
      <c r="O14" s="108">
        <v>0</v>
      </c>
      <c r="P14" s="107">
        <v>2400</v>
      </c>
      <c r="Q14" s="19"/>
      <c r="R14" s="296"/>
      <c r="S14" s="296"/>
    </row>
    <row r="15" spans="3:19" x14ac:dyDescent="0.25">
      <c r="C15" s="40"/>
      <c r="D15" s="40"/>
      <c r="E15" s="40"/>
      <c r="F15" s="24" t="s">
        <v>24</v>
      </c>
      <c r="G15" s="25"/>
      <c r="H15" s="61"/>
      <c r="I15" s="297"/>
      <c r="J15" s="298">
        <v>27739.170000000002</v>
      </c>
      <c r="K15" s="298">
        <v>41.6</v>
      </c>
      <c r="L15" s="298">
        <v>27780.77</v>
      </c>
      <c r="M15" s="298">
        <v>0</v>
      </c>
      <c r="N15" s="298">
        <v>3270.7699999999995</v>
      </c>
      <c r="O15" s="298">
        <v>3270.7699999999995</v>
      </c>
      <c r="P15" s="298">
        <v>24510</v>
      </c>
      <c r="Q15" s="28"/>
      <c r="R15" s="296"/>
      <c r="S15" s="296"/>
    </row>
    <row r="16" spans="3:19" ht="39" x14ac:dyDescent="0.25">
      <c r="C16" s="288">
        <v>1000</v>
      </c>
      <c r="D16" s="288">
        <v>1100</v>
      </c>
      <c r="E16" s="288">
        <v>113</v>
      </c>
      <c r="F16" s="299" t="s">
        <v>123</v>
      </c>
      <c r="G16" s="50" t="s">
        <v>25</v>
      </c>
      <c r="H16" s="300"/>
      <c r="I16" s="288">
        <v>15</v>
      </c>
      <c r="J16" s="108">
        <v>4953.2</v>
      </c>
      <c r="K16" s="108"/>
      <c r="L16" s="107">
        <v>4953.2</v>
      </c>
      <c r="M16" s="108"/>
      <c r="N16" s="108">
        <v>453.2</v>
      </c>
      <c r="O16" s="301">
        <v>453.2</v>
      </c>
      <c r="P16" s="107">
        <v>4500</v>
      </c>
      <c r="Q16" s="302"/>
      <c r="R16" s="296"/>
      <c r="S16" s="296"/>
    </row>
    <row r="17" spans="3:23" x14ac:dyDescent="0.25">
      <c r="C17" s="40"/>
      <c r="D17" s="40"/>
      <c r="E17" s="40"/>
      <c r="F17" s="24" t="s">
        <v>26</v>
      </c>
      <c r="G17" s="32"/>
      <c r="H17" s="90"/>
      <c r="I17" s="297"/>
      <c r="J17" s="297">
        <v>4953.2</v>
      </c>
      <c r="K17" s="297">
        <v>0</v>
      </c>
      <c r="L17" s="297">
        <v>4953.2</v>
      </c>
      <c r="M17" s="297">
        <v>0</v>
      </c>
      <c r="N17" s="297">
        <v>453.2</v>
      </c>
      <c r="O17" s="297">
        <v>453.2</v>
      </c>
      <c r="P17" s="297">
        <v>4500</v>
      </c>
      <c r="Q17" s="35"/>
      <c r="R17" s="296"/>
      <c r="S17" s="296"/>
    </row>
    <row r="18" spans="3:23" x14ac:dyDescent="0.25">
      <c r="C18" s="288">
        <v>1000</v>
      </c>
      <c r="D18" s="288">
        <v>1100</v>
      </c>
      <c r="E18" s="288">
        <v>113</v>
      </c>
      <c r="F18" s="295" t="s">
        <v>27</v>
      </c>
      <c r="G18" s="39" t="s">
        <v>28</v>
      </c>
      <c r="H18" s="290"/>
      <c r="I18" s="288">
        <v>15</v>
      </c>
      <c r="J18" s="108">
        <v>9795</v>
      </c>
      <c r="K18" s="108"/>
      <c r="L18" s="107">
        <v>9795</v>
      </c>
      <c r="M18" s="108"/>
      <c r="N18" s="108">
        <v>1454</v>
      </c>
      <c r="O18" s="301">
        <v>1454</v>
      </c>
      <c r="P18" s="107">
        <v>8341</v>
      </c>
      <c r="Q18" s="303"/>
      <c r="R18" s="296"/>
      <c r="S18" s="296"/>
    </row>
    <row r="19" spans="3:23" x14ac:dyDescent="0.25">
      <c r="C19" s="40"/>
      <c r="D19" s="40"/>
      <c r="E19" s="40"/>
      <c r="F19" s="24" t="s">
        <v>29</v>
      </c>
      <c r="G19" s="32"/>
      <c r="H19" s="90"/>
      <c r="I19" s="297"/>
      <c r="J19" s="297">
        <v>9795</v>
      </c>
      <c r="K19" s="297">
        <v>0</v>
      </c>
      <c r="L19" s="297">
        <v>9795</v>
      </c>
      <c r="M19" s="297">
        <v>0</v>
      </c>
      <c r="N19" s="297">
        <v>1454</v>
      </c>
      <c r="O19" s="297">
        <v>1454</v>
      </c>
      <c r="P19" s="297">
        <v>8341</v>
      </c>
      <c r="Q19" s="35"/>
      <c r="R19" s="296"/>
      <c r="S19" s="296"/>
    </row>
    <row r="20" spans="3:23" x14ac:dyDescent="0.25">
      <c r="C20" s="288">
        <v>1000</v>
      </c>
      <c r="D20" s="288">
        <v>1100</v>
      </c>
      <c r="E20" s="288">
        <v>113</v>
      </c>
      <c r="F20" s="294" t="s">
        <v>124</v>
      </c>
      <c r="G20" s="39" t="s">
        <v>30</v>
      </c>
      <c r="H20" s="300"/>
      <c r="I20" s="288">
        <v>15</v>
      </c>
      <c r="J20" s="108">
        <v>5562.4</v>
      </c>
      <c r="K20" s="108"/>
      <c r="L20" s="108">
        <v>5562.4</v>
      </c>
      <c r="M20" s="108"/>
      <c r="N20" s="108">
        <v>562.4</v>
      </c>
      <c r="O20" s="108">
        <v>562.4</v>
      </c>
      <c r="P20" s="108">
        <v>5000</v>
      </c>
      <c r="Q20" s="19"/>
      <c r="R20" s="296"/>
      <c r="S20" s="296"/>
    </row>
    <row r="21" spans="3:23" x14ac:dyDescent="0.25">
      <c r="C21" s="288">
        <v>1000</v>
      </c>
      <c r="D21" s="288">
        <v>1100</v>
      </c>
      <c r="E21" s="288">
        <v>113</v>
      </c>
      <c r="F21" s="295" t="s">
        <v>184</v>
      </c>
      <c r="G21" s="50" t="s">
        <v>31</v>
      </c>
      <c r="H21" s="290"/>
      <c r="I21" s="288">
        <v>15</v>
      </c>
      <c r="J21" s="108">
        <v>4417.3599999999997</v>
      </c>
      <c r="K21" s="108"/>
      <c r="L21" s="108">
        <v>4417.3599999999997</v>
      </c>
      <c r="M21" s="108"/>
      <c r="N21" s="108">
        <v>367.36</v>
      </c>
      <c r="O21" s="108">
        <v>367.36</v>
      </c>
      <c r="P21" s="108">
        <v>4049.9999999999995</v>
      </c>
      <c r="Q21" s="19"/>
      <c r="R21" s="296"/>
      <c r="S21" s="296"/>
    </row>
    <row r="22" spans="3:23" x14ac:dyDescent="0.25">
      <c r="C22" s="40"/>
      <c r="D22" s="40"/>
      <c r="E22" s="40"/>
      <c r="F22" s="24" t="s">
        <v>32</v>
      </c>
      <c r="G22" s="32"/>
      <c r="H22" s="90"/>
      <c r="I22" s="40"/>
      <c r="J22" s="297">
        <v>9979.7599999999984</v>
      </c>
      <c r="K22" s="297">
        <v>0</v>
      </c>
      <c r="L22" s="297">
        <v>9979.7599999999984</v>
      </c>
      <c r="M22" s="297">
        <v>0</v>
      </c>
      <c r="N22" s="297">
        <v>929.76</v>
      </c>
      <c r="O22" s="297">
        <v>929.76</v>
      </c>
      <c r="P22" s="297">
        <v>9050</v>
      </c>
      <c r="Q22" s="35"/>
      <c r="R22" s="296"/>
      <c r="S22" s="296"/>
    </row>
    <row r="23" spans="3:23" ht="23.25" x14ac:dyDescent="0.25">
      <c r="C23" s="288">
        <v>1000</v>
      </c>
      <c r="D23" s="288">
        <v>1100</v>
      </c>
      <c r="E23" s="288">
        <v>113</v>
      </c>
      <c r="F23" s="294" t="s">
        <v>170</v>
      </c>
      <c r="G23" s="50" t="s">
        <v>33</v>
      </c>
      <c r="H23" s="290"/>
      <c r="I23" s="288">
        <v>15</v>
      </c>
      <c r="J23" s="108">
        <v>4953.2</v>
      </c>
      <c r="K23" s="108"/>
      <c r="L23" s="107">
        <v>4953.2</v>
      </c>
      <c r="M23" s="108"/>
      <c r="N23" s="108">
        <v>453.2</v>
      </c>
      <c r="O23" s="301">
        <v>453.2</v>
      </c>
      <c r="P23" s="107">
        <v>4500</v>
      </c>
      <c r="Q23" s="19"/>
      <c r="R23" s="296"/>
      <c r="S23" s="296"/>
    </row>
    <row r="24" spans="3:23" x14ac:dyDescent="0.25">
      <c r="C24" s="24"/>
      <c r="D24" s="24"/>
      <c r="E24" s="24"/>
      <c r="F24" s="24" t="s">
        <v>34</v>
      </c>
      <c r="G24" s="25"/>
      <c r="H24" s="61"/>
      <c r="I24" s="297"/>
      <c r="J24" s="298">
        <v>4953.2</v>
      </c>
      <c r="K24" s="298">
        <v>0</v>
      </c>
      <c r="L24" s="298">
        <v>4953.2</v>
      </c>
      <c r="M24" s="298">
        <v>0</v>
      </c>
      <c r="N24" s="298">
        <v>453.2</v>
      </c>
      <c r="O24" s="298">
        <v>453.2</v>
      </c>
      <c r="P24" s="298">
        <v>4500</v>
      </c>
      <c r="Q24" s="28"/>
      <c r="R24" s="2"/>
      <c r="S24" s="296"/>
    </row>
    <row r="25" spans="3:23" x14ac:dyDescent="0.25">
      <c r="C25" s="288">
        <v>1000</v>
      </c>
      <c r="D25" s="288">
        <v>1100</v>
      </c>
      <c r="E25" s="288">
        <v>113</v>
      </c>
      <c r="F25" s="304" t="s">
        <v>125</v>
      </c>
      <c r="G25" s="10" t="s">
        <v>35</v>
      </c>
      <c r="H25" s="305"/>
      <c r="I25" s="288">
        <v>15</v>
      </c>
      <c r="J25" s="107">
        <v>9133.81</v>
      </c>
      <c r="K25" s="107">
        <v>0</v>
      </c>
      <c r="L25" s="107">
        <v>9133.81</v>
      </c>
      <c r="M25" s="107"/>
      <c r="N25" s="107">
        <v>1312.81</v>
      </c>
      <c r="O25" s="107">
        <v>1312.81</v>
      </c>
      <c r="P25" s="107">
        <v>7821</v>
      </c>
      <c r="Q25" s="19"/>
      <c r="R25" s="2"/>
      <c r="S25" s="296"/>
    </row>
    <row r="26" spans="3:23" x14ac:dyDescent="0.25">
      <c r="C26" s="306">
        <v>1000</v>
      </c>
      <c r="D26" s="306">
        <v>1100</v>
      </c>
      <c r="E26" s="306">
        <v>113</v>
      </c>
      <c r="F26" s="304" t="s">
        <v>126</v>
      </c>
      <c r="G26" s="307" t="s">
        <v>163</v>
      </c>
      <c r="H26" s="290"/>
      <c r="I26" s="306">
        <v>15</v>
      </c>
      <c r="J26" s="308">
        <v>5562.4</v>
      </c>
      <c r="K26" s="308"/>
      <c r="L26" s="308">
        <v>5562.4</v>
      </c>
      <c r="M26" s="308"/>
      <c r="N26" s="308">
        <v>562.4</v>
      </c>
      <c r="O26" s="308">
        <v>562.4</v>
      </c>
      <c r="P26" s="309">
        <v>5000</v>
      </c>
      <c r="Q26" s="310"/>
      <c r="R26" s="2"/>
      <c r="S26" s="296"/>
    </row>
    <row r="27" spans="3:23" x14ac:dyDescent="0.25">
      <c r="C27" s="288">
        <v>1000</v>
      </c>
      <c r="D27" s="288">
        <v>1100</v>
      </c>
      <c r="E27" s="288">
        <v>113</v>
      </c>
      <c r="F27" s="311"/>
      <c r="G27" s="10" t="s">
        <v>36</v>
      </c>
      <c r="H27" s="301"/>
      <c r="I27" s="288"/>
      <c r="J27" s="107"/>
      <c r="K27" s="107">
        <v>0</v>
      </c>
      <c r="L27" s="107">
        <v>0</v>
      </c>
      <c r="M27" s="107"/>
      <c r="N27" s="107"/>
      <c r="O27" s="107"/>
      <c r="P27" s="107">
        <v>0</v>
      </c>
      <c r="Q27" s="19"/>
      <c r="R27" s="2"/>
      <c r="S27" s="296"/>
    </row>
    <row r="28" spans="3:23" x14ac:dyDescent="0.25">
      <c r="C28" s="24"/>
      <c r="D28" s="24"/>
      <c r="E28" s="24"/>
      <c r="F28" s="24" t="s">
        <v>37</v>
      </c>
      <c r="G28" s="25"/>
      <c r="H28" s="61"/>
      <c r="I28" s="297"/>
      <c r="J28" s="298">
        <v>14696.21</v>
      </c>
      <c r="K28" s="298">
        <v>0</v>
      </c>
      <c r="L28" s="298">
        <v>14696.21</v>
      </c>
      <c r="M28" s="298">
        <v>0</v>
      </c>
      <c r="N28" s="298">
        <v>1875.21</v>
      </c>
      <c r="O28" s="298">
        <v>1875.21</v>
      </c>
      <c r="P28" s="298">
        <v>12821</v>
      </c>
      <c r="Q28" s="28"/>
      <c r="R28" s="2"/>
      <c r="S28" s="296"/>
    </row>
    <row r="29" spans="3:23" x14ac:dyDescent="0.25">
      <c r="C29" s="312"/>
      <c r="D29" s="312"/>
      <c r="E29" s="312"/>
      <c r="F29" s="313"/>
      <c r="G29" s="292"/>
      <c r="H29" s="314"/>
      <c r="I29" s="315"/>
      <c r="J29" s="315"/>
      <c r="K29" s="315"/>
      <c r="L29" s="315"/>
      <c r="M29" s="315"/>
      <c r="N29" s="315"/>
      <c r="O29" s="315"/>
      <c r="P29" s="315"/>
      <c r="Q29" s="291"/>
      <c r="R29" s="2"/>
      <c r="S29" s="296"/>
    </row>
    <row r="30" spans="3:23" x14ac:dyDescent="0.25">
      <c r="C30" s="312"/>
      <c r="D30" s="312"/>
      <c r="E30" s="312"/>
      <c r="F30" s="313"/>
      <c r="G30" s="292"/>
      <c r="H30" s="314"/>
      <c r="I30" s="315"/>
      <c r="J30" s="315"/>
      <c r="K30" s="315"/>
      <c r="L30" s="315"/>
      <c r="M30" s="315"/>
      <c r="N30" s="315"/>
      <c r="O30" s="315"/>
      <c r="P30" s="315"/>
      <c r="Q30" s="291"/>
      <c r="R30" s="2"/>
      <c r="S30" s="296"/>
      <c r="T30" s="1"/>
      <c r="U30" s="1"/>
      <c r="V30" s="1"/>
      <c r="W30" s="1"/>
    </row>
    <row r="31" spans="3:23" ht="18" x14ac:dyDescent="0.25">
      <c r="C31" s="312"/>
      <c r="D31" s="312"/>
      <c r="E31" s="312"/>
      <c r="F31" s="437"/>
      <c r="G31" s="437"/>
      <c r="H31" s="437"/>
      <c r="Q31" s="291"/>
      <c r="R31" s="2"/>
      <c r="S31" s="296"/>
    </row>
    <row r="32" spans="3:23" ht="18" x14ac:dyDescent="0.25">
      <c r="C32" s="312"/>
      <c r="D32" s="312"/>
      <c r="E32" s="312"/>
      <c r="F32" s="437" t="s">
        <v>0</v>
      </c>
      <c r="G32" s="437"/>
      <c r="H32" s="437"/>
      <c r="I32" s="315"/>
      <c r="J32" s="315"/>
      <c r="K32" s="315"/>
      <c r="L32" s="315"/>
      <c r="M32" s="315"/>
      <c r="N32" s="315"/>
      <c r="O32" s="315"/>
      <c r="P32" s="315"/>
      <c r="Q32" s="291"/>
      <c r="R32" s="2"/>
      <c r="S32" s="296"/>
    </row>
    <row r="33" spans="3:23" ht="18" x14ac:dyDescent="0.25">
      <c r="C33" s="282"/>
      <c r="D33" s="2"/>
      <c r="E33" s="2"/>
      <c r="F33" s="437" t="s">
        <v>1</v>
      </c>
      <c r="G33" s="437"/>
      <c r="H33" s="437"/>
      <c r="I33" s="437" t="s">
        <v>254</v>
      </c>
      <c r="J33" s="437"/>
      <c r="K33" s="437"/>
      <c r="L33" s="437"/>
      <c r="M33" s="437"/>
      <c r="N33" s="437"/>
      <c r="O33" s="437"/>
      <c r="P33" s="437"/>
      <c r="Q33" s="2"/>
      <c r="R33" s="2"/>
      <c r="S33" s="296"/>
    </row>
    <row r="34" spans="3:23" ht="18" x14ac:dyDescent="0.25">
      <c r="C34" s="283"/>
      <c r="D34" s="2"/>
      <c r="E34" s="2"/>
      <c r="F34" s="453"/>
      <c r="G34" s="453"/>
      <c r="H34" s="453"/>
      <c r="I34" s="316"/>
      <c r="J34" s="316"/>
      <c r="K34" s="316"/>
      <c r="L34" s="316"/>
      <c r="M34" s="316"/>
      <c r="N34" s="316"/>
      <c r="O34" s="316"/>
      <c r="P34" s="316"/>
      <c r="Q34" s="2"/>
      <c r="R34" s="2"/>
      <c r="S34" s="296"/>
    </row>
    <row r="35" spans="3:23" x14ac:dyDescent="0.25">
      <c r="C35" s="407" t="s">
        <v>9</v>
      </c>
      <c r="D35" s="407" t="s">
        <v>10</v>
      </c>
      <c r="E35" s="411" t="s">
        <v>11</v>
      </c>
      <c r="F35" s="438" t="s">
        <v>2</v>
      </c>
      <c r="G35" s="445" t="s">
        <v>38</v>
      </c>
      <c r="H35" s="445" t="s">
        <v>4</v>
      </c>
      <c r="I35" s="458" t="s">
        <v>12</v>
      </c>
      <c r="J35" s="407" t="s">
        <v>13</v>
      </c>
      <c r="K35" s="407" t="s">
        <v>14</v>
      </c>
      <c r="L35" s="438" t="s">
        <v>15</v>
      </c>
      <c r="M35" s="407" t="s">
        <v>16</v>
      </c>
      <c r="N35" s="407" t="s">
        <v>17</v>
      </c>
      <c r="O35" s="411" t="s">
        <v>18</v>
      </c>
      <c r="P35" s="460" t="s">
        <v>7</v>
      </c>
      <c r="Q35" s="456" t="s">
        <v>8</v>
      </c>
      <c r="R35" s="1"/>
      <c r="S35" s="1"/>
    </row>
    <row r="36" spans="3:23" x14ac:dyDescent="0.25">
      <c r="C36" s="408"/>
      <c r="D36" s="408"/>
      <c r="E36" s="412"/>
      <c r="F36" s="440"/>
      <c r="G36" s="447"/>
      <c r="H36" s="447"/>
      <c r="I36" s="459"/>
      <c r="J36" s="408"/>
      <c r="K36" s="408"/>
      <c r="L36" s="440"/>
      <c r="M36" s="408"/>
      <c r="N36" s="408"/>
      <c r="O36" s="412"/>
      <c r="P36" s="460"/>
      <c r="Q36" s="456"/>
      <c r="R36" s="1"/>
      <c r="S36" s="1"/>
    </row>
    <row r="37" spans="3:23" x14ac:dyDescent="0.25">
      <c r="C37" s="280">
        <v>1000</v>
      </c>
      <c r="D37" s="159">
        <v>1100</v>
      </c>
      <c r="E37" s="159">
        <v>113</v>
      </c>
      <c r="F37" s="318" t="s">
        <v>178</v>
      </c>
      <c r="G37" s="319" t="s">
        <v>248</v>
      </c>
      <c r="H37" s="319"/>
      <c r="I37" s="288">
        <v>15</v>
      </c>
      <c r="J37" s="107">
        <v>5928.06</v>
      </c>
      <c r="K37" s="107"/>
      <c r="L37" s="107">
        <v>5928.06</v>
      </c>
      <c r="M37" s="107"/>
      <c r="N37" s="107">
        <v>628.05999999999995</v>
      </c>
      <c r="O37" s="107">
        <v>628.05999999999995</v>
      </c>
      <c r="P37" s="107">
        <v>5300</v>
      </c>
      <c r="Q37" s="159"/>
      <c r="R37" s="1"/>
      <c r="S37" s="1"/>
    </row>
    <row r="38" spans="3:23" x14ac:dyDescent="0.25">
      <c r="C38" s="54"/>
      <c r="D38" s="54"/>
      <c r="E38" s="54"/>
      <c r="F38" s="24" t="s">
        <v>180</v>
      </c>
      <c r="G38" s="25"/>
      <c r="H38" s="61"/>
      <c r="I38" s="320"/>
      <c r="J38" s="321">
        <v>5928.06</v>
      </c>
      <c r="K38" s="321">
        <v>0</v>
      </c>
      <c r="L38" s="321">
        <v>5928.06</v>
      </c>
      <c r="M38" s="321">
        <v>0</v>
      </c>
      <c r="N38" s="321">
        <v>628.05999999999995</v>
      </c>
      <c r="O38" s="321">
        <v>628.05999999999995</v>
      </c>
      <c r="P38" s="321">
        <v>5300</v>
      </c>
      <c r="Q38" s="28"/>
      <c r="R38" s="296"/>
      <c r="S38" s="2"/>
      <c r="T38" s="2"/>
      <c r="U38" s="2"/>
      <c r="V38" s="2"/>
      <c r="W38" s="2"/>
    </row>
    <row r="39" spans="3:23" x14ac:dyDescent="0.25">
      <c r="C39" s="322">
        <v>1000</v>
      </c>
      <c r="D39" s="322">
        <v>1100</v>
      </c>
      <c r="E39" s="322">
        <v>113</v>
      </c>
      <c r="F39" s="323" t="s">
        <v>134</v>
      </c>
      <c r="G39" s="79" t="s">
        <v>53</v>
      </c>
      <c r="H39" s="324"/>
      <c r="I39" s="322">
        <v>15</v>
      </c>
      <c r="J39" s="108">
        <v>5562.4</v>
      </c>
      <c r="K39" s="108"/>
      <c r="L39" s="108">
        <v>5562.4</v>
      </c>
      <c r="M39" s="108"/>
      <c r="N39" s="108">
        <v>562.4</v>
      </c>
      <c r="O39" s="108">
        <v>562.4</v>
      </c>
      <c r="P39" s="108">
        <v>5000</v>
      </c>
      <c r="Q39" s="158"/>
      <c r="R39" s="296"/>
      <c r="S39" s="2"/>
      <c r="T39" s="2"/>
      <c r="U39" s="2"/>
      <c r="V39" s="2"/>
      <c r="W39" s="2"/>
    </row>
    <row r="40" spans="3:23" x14ac:dyDescent="0.25">
      <c r="C40" s="288">
        <v>1000</v>
      </c>
      <c r="D40" s="288">
        <v>1100</v>
      </c>
      <c r="E40" s="288">
        <v>113</v>
      </c>
      <c r="F40" s="294" t="s">
        <v>135</v>
      </c>
      <c r="G40" s="10" t="s">
        <v>31</v>
      </c>
      <c r="H40" s="295"/>
      <c r="I40" s="288">
        <v>15</v>
      </c>
      <c r="J40" s="108">
        <v>4417.3599999999997</v>
      </c>
      <c r="K40" s="108"/>
      <c r="L40" s="108">
        <v>4417.3599999999997</v>
      </c>
      <c r="M40" s="108"/>
      <c r="N40" s="108">
        <v>367.36</v>
      </c>
      <c r="O40" s="108">
        <v>367.36</v>
      </c>
      <c r="P40" s="108">
        <v>4049.9999999999995</v>
      </c>
      <c r="Q40" s="19"/>
      <c r="R40" s="296"/>
      <c r="S40" s="2"/>
      <c r="T40" s="2"/>
      <c r="U40" s="2"/>
      <c r="V40" s="2"/>
      <c r="W40" s="2"/>
    </row>
    <row r="41" spans="3:23" x14ac:dyDescent="0.25">
      <c r="C41" s="288">
        <v>1000</v>
      </c>
      <c r="D41" s="288">
        <v>1100</v>
      </c>
      <c r="E41" s="288">
        <v>113</v>
      </c>
      <c r="F41" s="295"/>
      <c r="G41" s="10" t="s">
        <v>54</v>
      </c>
      <c r="H41" s="290"/>
      <c r="I41" s="288"/>
      <c r="J41" s="107"/>
      <c r="K41" s="107"/>
      <c r="L41" s="107">
        <v>0</v>
      </c>
      <c r="M41" s="107"/>
      <c r="N41" s="107"/>
      <c r="O41" s="107">
        <v>0</v>
      </c>
      <c r="P41" s="107">
        <v>0</v>
      </c>
      <c r="Q41" s="19"/>
      <c r="R41" s="296"/>
      <c r="S41" s="2"/>
      <c r="T41" s="2"/>
      <c r="U41" s="2"/>
      <c r="V41" s="2"/>
      <c r="W41" s="2"/>
    </row>
    <row r="42" spans="3:23" x14ac:dyDescent="0.25">
      <c r="C42" s="54"/>
      <c r="D42" s="54"/>
      <c r="E42" s="54"/>
      <c r="F42" s="24" t="s">
        <v>55</v>
      </c>
      <c r="G42" s="25"/>
      <c r="H42" s="61"/>
      <c r="I42" s="320"/>
      <c r="J42" s="298">
        <v>9979.7599999999984</v>
      </c>
      <c r="K42" s="298">
        <v>0</v>
      </c>
      <c r="L42" s="298">
        <v>9979.7599999999984</v>
      </c>
      <c r="M42" s="298">
        <v>0</v>
      </c>
      <c r="N42" s="298">
        <v>929.76</v>
      </c>
      <c r="O42" s="298">
        <v>929.76</v>
      </c>
      <c r="P42" s="298">
        <v>9050</v>
      </c>
      <c r="Q42" s="28"/>
      <c r="R42" s="296"/>
      <c r="S42" s="2"/>
      <c r="T42" s="2"/>
      <c r="U42" s="2"/>
      <c r="V42" s="2"/>
      <c r="W42" s="2"/>
    </row>
    <row r="43" spans="3:23" x14ac:dyDescent="0.25">
      <c r="C43" s="288">
        <v>1000</v>
      </c>
      <c r="D43" s="288">
        <v>1100</v>
      </c>
      <c r="E43" s="288">
        <v>113</v>
      </c>
      <c r="F43" s="294" t="s">
        <v>136</v>
      </c>
      <c r="G43" s="39" t="s">
        <v>57</v>
      </c>
      <c r="H43" s="300"/>
      <c r="I43" s="288">
        <v>15</v>
      </c>
      <c r="J43" s="107">
        <v>8333</v>
      </c>
      <c r="K43" s="107"/>
      <c r="L43" s="107">
        <v>8333</v>
      </c>
      <c r="M43" s="107"/>
      <c r="N43" s="107">
        <v>1141</v>
      </c>
      <c r="O43" s="325">
        <v>1141</v>
      </c>
      <c r="P43" s="107">
        <v>7192</v>
      </c>
      <c r="Q43" s="326"/>
      <c r="R43" s="2"/>
      <c r="S43" s="296"/>
    </row>
    <row r="44" spans="3:23" x14ac:dyDescent="0.25">
      <c r="C44" s="288">
        <v>1000</v>
      </c>
      <c r="D44" s="288">
        <v>1100</v>
      </c>
      <c r="E44" s="288">
        <v>113</v>
      </c>
      <c r="F44" s="295"/>
      <c r="G44" s="39" t="s">
        <v>58</v>
      </c>
      <c r="H44" s="290"/>
      <c r="I44" s="288"/>
      <c r="J44" s="107"/>
      <c r="K44" s="107"/>
      <c r="L44" s="107">
        <v>0</v>
      </c>
      <c r="M44" s="107"/>
      <c r="N44" s="107"/>
      <c r="O44" s="325"/>
      <c r="P44" s="107">
        <v>0</v>
      </c>
      <c r="Q44" s="326"/>
      <c r="R44" s="2"/>
      <c r="S44" s="296"/>
    </row>
    <row r="45" spans="3:23" x14ac:dyDescent="0.25">
      <c r="C45" s="288">
        <v>1000</v>
      </c>
      <c r="D45" s="288">
        <v>1100</v>
      </c>
      <c r="E45" s="288">
        <v>113</v>
      </c>
      <c r="F45" s="294" t="s">
        <v>210</v>
      </c>
      <c r="G45" s="39" t="s">
        <v>36</v>
      </c>
      <c r="H45" s="300"/>
      <c r="I45" s="288">
        <v>15</v>
      </c>
      <c r="J45" s="107">
        <v>3089.65</v>
      </c>
      <c r="K45" s="107">
        <v>0</v>
      </c>
      <c r="L45" s="107">
        <v>3089.65</v>
      </c>
      <c r="M45" s="107"/>
      <c r="N45" s="107">
        <v>89.65</v>
      </c>
      <c r="O45" s="325">
        <v>89.65</v>
      </c>
      <c r="P45" s="107">
        <v>3000</v>
      </c>
      <c r="Q45" s="326"/>
      <c r="R45" s="2"/>
      <c r="S45" s="296"/>
    </row>
    <row r="46" spans="3:23" x14ac:dyDescent="0.25">
      <c r="C46" s="288">
        <v>1000</v>
      </c>
      <c r="D46" s="288">
        <v>1100</v>
      </c>
      <c r="E46" s="288">
        <v>113</v>
      </c>
      <c r="F46" s="295"/>
      <c r="G46" s="39" t="s">
        <v>59</v>
      </c>
      <c r="H46" s="290"/>
      <c r="I46" s="288"/>
      <c r="J46" s="107"/>
      <c r="K46" s="107">
        <v>0</v>
      </c>
      <c r="L46" s="107">
        <v>0</v>
      </c>
      <c r="M46" s="107"/>
      <c r="N46" s="107"/>
      <c r="O46" s="325"/>
      <c r="P46" s="107">
        <v>0</v>
      </c>
      <c r="Q46" s="326"/>
      <c r="R46" s="2"/>
      <c r="S46" s="296"/>
    </row>
    <row r="47" spans="3:23" x14ac:dyDescent="0.25">
      <c r="C47" s="288">
        <v>1000</v>
      </c>
      <c r="D47" s="288">
        <v>1100</v>
      </c>
      <c r="E47" s="288">
        <v>113</v>
      </c>
      <c r="F47" s="295" t="s">
        <v>60</v>
      </c>
      <c r="G47" s="39" t="s">
        <v>59</v>
      </c>
      <c r="H47" s="290"/>
      <c r="I47" s="288">
        <v>15</v>
      </c>
      <c r="J47" s="107">
        <v>4357.84</v>
      </c>
      <c r="K47" s="107">
        <v>0</v>
      </c>
      <c r="L47" s="107">
        <v>4357.84</v>
      </c>
      <c r="M47" s="107"/>
      <c r="N47" s="107">
        <v>357.84</v>
      </c>
      <c r="O47" s="107">
        <v>357.84</v>
      </c>
      <c r="P47" s="107">
        <v>4000</v>
      </c>
      <c r="Q47" s="326"/>
      <c r="R47" s="2"/>
      <c r="S47" s="296"/>
    </row>
    <row r="48" spans="3:23" x14ac:dyDescent="0.25">
      <c r="C48" s="40"/>
      <c r="D48" s="40"/>
      <c r="E48" s="40"/>
      <c r="F48" s="102" t="s">
        <v>62</v>
      </c>
      <c r="G48" s="33"/>
      <c r="H48" s="90"/>
      <c r="I48" s="40"/>
      <c r="J48" s="297">
        <v>15780.49</v>
      </c>
      <c r="K48" s="297">
        <v>0</v>
      </c>
      <c r="L48" s="297">
        <v>15780.49</v>
      </c>
      <c r="M48" s="297">
        <v>0</v>
      </c>
      <c r="N48" s="297">
        <v>1588.49</v>
      </c>
      <c r="O48" s="297">
        <v>1588.49</v>
      </c>
      <c r="P48" s="297">
        <v>14192</v>
      </c>
      <c r="Q48" s="33"/>
      <c r="R48" s="2"/>
      <c r="S48" s="296"/>
    </row>
    <row r="49" spans="3:23" x14ac:dyDescent="0.25">
      <c r="C49" s="312"/>
      <c r="D49" s="312"/>
      <c r="E49" s="312"/>
      <c r="F49" s="313"/>
      <c r="G49" s="292"/>
      <c r="H49" s="314"/>
      <c r="I49" s="315"/>
      <c r="J49" s="315"/>
      <c r="K49" s="315"/>
      <c r="L49" s="315"/>
      <c r="M49" s="315"/>
      <c r="N49" s="315"/>
      <c r="O49" s="315"/>
      <c r="P49" s="315"/>
      <c r="Q49" s="291"/>
      <c r="R49" s="2"/>
      <c r="S49" s="296"/>
    </row>
    <row r="50" spans="3:23" ht="18" x14ac:dyDescent="0.25">
      <c r="C50" s="312"/>
      <c r="D50" s="312"/>
      <c r="E50" s="312"/>
      <c r="F50" s="457"/>
      <c r="G50" s="457"/>
      <c r="H50" s="457"/>
      <c r="I50" s="437"/>
      <c r="J50" s="437"/>
      <c r="K50" s="437"/>
      <c r="L50" s="437"/>
      <c r="M50" s="437"/>
      <c r="N50" s="437"/>
      <c r="O50" s="437"/>
      <c r="P50" s="437"/>
      <c r="Q50" s="291"/>
      <c r="R50" s="2"/>
      <c r="S50" s="2"/>
    </row>
    <row r="51" spans="3:23" ht="18" x14ac:dyDescent="0.25">
      <c r="C51" s="312"/>
      <c r="D51" s="312"/>
      <c r="E51" s="312"/>
      <c r="F51" s="437" t="s">
        <v>0</v>
      </c>
      <c r="G51" s="437"/>
      <c r="H51" s="437"/>
      <c r="I51" s="315"/>
      <c r="J51" s="315"/>
      <c r="K51" s="315"/>
      <c r="L51" s="315"/>
      <c r="M51" s="315"/>
      <c r="N51" s="315"/>
      <c r="O51" s="315"/>
      <c r="P51" s="315"/>
      <c r="Q51" s="291"/>
      <c r="R51" s="2"/>
      <c r="S51" s="2"/>
      <c r="T51" s="1"/>
      <c r="U51" s="1"/>
      <c r="V51" s="1"/>
      <c r="W51" s="1"/>
    </row>
    <row r="52" spans="3:23" ht="18" x14ac:dyDescent="0.25">
      <c r="C52" s="282"/>
      <c r="D52" s="2"/>
      <c r="E52" s="2"/>
      <c r="F52" s="437" t="s">
        <v>1</v>
      </c>
      <c r="G52" s="437"/>
      <c r="H52" s="437"/>
      <c r="I52" s="437" t="s">
        <v>254</v>
      </c>
      <c r="J52" s="437"/>
      <c r="K52" s="437"/>
      <c r="L52" s="437"/>
      <c r="M52" s="437"/>
      <c r="N52" s="437"/>
      <c r="O52" s="437"/>
      <c r="P52" s="437"/>
      <c r="Q52" s="2"/>
      <c r="R52" s="296"/>
      <c r="S52" s="2"/>
      <c r="T52" s="1"/>
      <c r="U52" s="1"/>
      <c r="V52" s="1"/>
      <c r="W52" s="1"/>
    </row>
    <row r="53" spans="3:23" ht="18" x14ac:dyDescent="0.25">
      <c r="C53" s="283"/>
      <c r="D53" s="2"/>
      <c r="E53" s="2"/>
      <c r="F53" s="437"/>
      <c r="G53" s="437"/>
      <c r="H53" s="437"/>
      <c r="I53" s="316"/>
      <c r="J53" s="316"/>
      <c r="K53" s="316"/>
      <c r="L53" s="316"/>
      <c r="M53" s="316"/>
      <c r="N53" s="316"/>
      <c r="O53" s="316"/>
      <c r="P53" s="316"/>
      <c r="Q53" s="2"/>
      <c r="R53" s="2"/>
      <c r="S53" s="2"/>
      <c r="T53" s="1"/>
      <c r="U53" s="1"/>
      <c r="V53" s="1"/>
      <c r="W53" s="1"/>
    </row>
    <row r="54" spans="3:23" x14ac:dyDescent="0.25">
      <c r="C54" s="407" t="s">
        <v>9</v>
      </c>
      <c r="D54" s="407" t="s">
        <v>10</v>
      </c>
      <c r="E54" s="407" t="s">
        <v>11</v>
      </c>
      <c r="F54" s="438" t="s">
        <v>2</v>
      </c>
      <c r="G54" s="445" t="s">
        <v>38</v>
      </c>
      <c r="H54" s="445" t="s">
        <v>4</v>
      </c>
      <c r="I54" s="441" t="s">
        <v>12</v>
      </c>
      <c r="J54" s="327" t="s">
        <v>39</v>
      </c>
      <c r="K54" s="327"/>
      <c r="L54" s="328"/>
      <c r="M54" s="449" t="s">
        <v>6</v>
      </c>
      <c r="N54" s="450"/>
      <c r="O54" s="451"/>
      <c r="P54" s="445" t="s">
        <v>7</v>
      </c>
      <c r="Q54" s="438" t="s">
        <v>8</v>
      </c>
      <c r="R54" s="2"/>
      <c r="S54" s="2"/>
      <c r="T54" s="1"/>
      <c r="U54" s="1"/>
      <c r="V54" s="1"/>
      <c r="W54" s="1"/>
    </row>
    <row r="55" spans="3:23" x14ac:dyDescent="0.25">
      <c r="C55" s="452"/>
      <c r="D55" s="452"/>
      <c r="E55" s="452"/>
      <c r="F55" s="439"/>
      <c r="G55" s="446"/>
      <c r="H55" s="446"/>
      <c r="I55" s="448"/>
      <c r="J55" s="441" t="s">
        <v>13</v>
      </c>
      <c r="K55" s="441" t="s">
        <v>14</v>
      </c>
      <c r="L55" s="454" t="s">
        <v>15</v>
      </c>
      <c r="M55" s="441" t="s">
        <v>16</v>
      </c>
      <c r="N55" s="407" t="s">
        <v>17</v>
      </c>
      <c r="O55" s="407" t="s">
        <v>18</v>
      </c>
      <c r="P55" s="446"/>
      <c r="Q55" s="439"/>
      <c r="R55" s="2"/>
      <c r="S55" s="2"/>
      <c r="T55" s="1"/>
      <c r="U55" s="1"/>
      <c r="V55" s="1"/>
      <c r="W55" s="1"/>
    </row>
    <row r="56" spans="3:23" x14ac:dyDescent="0.25">
      <c r="C56" s="408"/>
      <c r="D56" s="408"/>
      <c r="E56" s="408"/>
      <c r="F56" s="440"/>
      <c r="G56" s="447"/>
      <c r="H56" s="447"/>
      <c r="I56" s="442"/>
      <c r="J56" s="442"/>
      <c r="K56" s="442"/>
      <c r="L56" s="455"/>
      <c r="M56" s="442"/>
      <c r="N56" s="408"/>
      <c r="O56" s="408"/>
      <c r="P56" s="447"/>
      <c r="Q56" s="440"/>
      <c r="R56" s="2"/>
      <c r="S56" s="2"/>
      <c r="T56" s="1"/>
      <c r="U56" s="1"/>
      <c r="V56" s="1"/>
      <c r="W56" s="1"/>
    </row>
    <row r="57" spans="3:23" x14ac:dyDescent="0.25">
      <c r="C57" s="288">
        <v>1000</v>
      </c>
      <c r="D57" s="288">
        <v>1100</v>
      </c>
      <c r="E57" s="288">
        <v>113</v>
      </c>
      <c r="F57" s="294" t="s">
        <v>127</v>
      </c>
      <c r="G57" s="10" t="s">
        <v>40</v>
      </c>
      <c r="H57" s="329"/>
      <c r="I57" s="288">
        <v>15</v>
      </c>
      <c r="J57" s="107">
        <v>5928.06</v>
      </c>
      <c r="K57" s="107"/>
      <c r="L57" s="107">
        <v>5928.06</v>
      </c>
      <c r="M57" s="107"/>
      <c r="N57" s="107">
        <v>628.05999999999995</v>
      </c>
      <c r="O57" s="107">
        <v>628.05999999999995</v>
      </c>
      <c r="P57" s="107">
        <v>5300</v>
      </c>
      <c r="Q57" s="49"/>
      <c r="R57" s="2"/>
      <c r="S57" s="2"/>
      <c r="T57" s="1"/>
      <c r="U57" s="1"/>
      <c r="V57" s="1"/>
      <c r="W57" s="1"/>
    </row>
    <row r="58" spans="3:23" ht="23.25" x14ac:dyDescent="0.25">
      <c r="C58" s="288">
        <v>1000</v>
      </c>
      <c r="D58" s="288">
        <v>1100</v>
      </c>
      <c r="E58" s="288">
        <v>113</v>
      </c>
      <c r="F58" s="311" t="s">
        <v>165</v>
      </c>
      <c r="G58" s="50" t="s">
        <v>187</v>
      </c>
      <c r="H58" s="301"/>
      <c r="I58" s="288">
        <v>15</v>
      </c>
      <c r="J58" s="107">
        <v>4357.84</v>
      </c>
      <c r="K58" s="107">
        <v>0</v>
      </c>
      <c r="L58" s="107">
        <v>4357.84</v>
      </c>
      <c r="M58" s="107"/>
      <c r="N58" s="107">
        <v>357.84</v>
      </c>
      <c r="O58" s="107">
        <v>357.84</v>
      </c>
      <c r="P58" s="107">
        <v>4000</v>
      </c>
      <c r="Q58" s="49"/>
      <c r="R58" s="2"/>
      <c r="S58" s="2"/>
      <c r="T58" s="1"/>
      <c r="U58" s="1"/>
      <c r="V58" s="1"/>
      <c r="W58" s="1"/>
    </row>
    <row r="59" spans="3:23" x14ac:dyDescent="0.25">
      <c r="C59" s="288">
        <v>1000</v>
      </c>
      <c r="D59" s="288">
        <v>1100</v>
      </c>
      <c r="E59" s="288">
        <v>113</v>
      </c>
      <c r="F59" s="295" t="s">
        <v>41</v>
      </c>
      <c r="G59" s="10" t="s">
        <v>42</v>
      </c>
      <c r="H59" s="290"/>
      <c r="I59" s="288">
        <v>15</v>
      </c>
      <c r="J59" s="107">
        <v>4357.84</v>
      </c>
      <c r="K59" s="107">
        <v>0</v>
      </c>
      <c r="L59" s="107">
        <v>4357.84</v>
      </c>
      <c r="M59" s="107"/>
      <c r="N59" s="107">
        <v>357.84</v>
      </c>
      <c r="O59" s="107">
        <v>357.84</v>
      </c>
      <c r="P59" s="107">
        <v>4000</v>
      </c>
      <c r="Q59" s="19"/>
      <c r="R59" s="296"/>
      <c r="S59" s="296"/>
      <c r="T59" s="1"/>
      <c r="U59" s="1"/>
      <c r="V59" s="1"/>
      <c r="W59" s="1"/>
    </row>
    <row r="60" spans="3:23" x14ac:dyDescent="0.25">
      <c r="C60" s="288">
        <v>1000</v>
      </c>
      <c r="D60" s="288">
        <v>1100</v>
      </c>
      <c r="E60" s="288">
        <v>113</v>
      </c>
      <c r="F60" s="294" t="s">
        <v>128</v>
      </c>
      <c r="G60" s="51" t="s">
        <v>43</v>
      </c>
      <c r="H60" s="290"/>
      <c r="I60" s="288">
        <v>15</v>
      </c>
      <c r="J60" s="107">
        <v>5928.06</v>
      </c>
      <c r="K60" s="107"/>
      <c r="L60" s="107">
        <v>5928.06</v>
      </c>
      <c r="M60" s="107"/>
      <c r="N60" s="107">
        <v>628.05999999999995</v>
      </c>
      <c r="O60" s="107">
        <v>628.05999999999995</v>
      </c>
      <c r="P60" s="107">
        <v>5300</v>
      </c>
      <c r="Q60" s="19"/>
      <c r="R60" s="296"/>
      <c r="S60" s="296"/>
      <c r="T60" s="1"/>
      <c r="U60" s="1"/>
      <c r="V60" s="1"/>
      <c r="W60" s="1"/>
    </row>
    <row r="61" spans="3:23" x14ac:dyDescent="0.25">
      <c r="C61" s="288">
        <v>1000</v>
      </c>
      <c r="D61" s="288">
        <v>1100</v>
      </c>
      <c r="E61" s="288">
        <v>113</v>
      </c>
      <c r="F61" s="294" t="s">
        <v>129</v>
      </c>
      <c r="G61" s="10" t="s">
        <v>23</v>
      </c>
      <c r="H61" s="329"/>
      <c r="I61" s="288">
        <v>15</v>
      </c>
      <c r="J61" s="107">
        <v>2379.1999999999998</v>
      </c>
      <c r="K61" s="107">
        <v>20.8</v>
      </c>
      <c r="L61" s="107">
        <v>2400</v>
      </c>
      <c r="M61" s="107"/>
      <c r="N61" s="107">
        <v>0</v>
      </c>
      <c r="O61" s="108">
        <v>0</v>
      </c>
      <c r="P61" s="107">
        <v>2400</v>
      </c>
      <c r="Q61" s="19"/>
      <c r="R61" s="296"/>
      <c r="S61" s="296"/>
      <c r="T61" s="1"/>
      <c r="U61" s="1"/>
      <c r="V61" s="1"/>
      <c r="W61" s="1"/>
    </row>
    <row r="62" spans="3:23" x14ac:dyDescent="0.25">
      <c r="C62" s="288">
        <v>1000</v>
      </c>
      <c r="D62" s="288">
        <v>1100</v>
      </c>
      <c r="E62" s="288">
        <v>113</v>
      </c>
      <c r="F62" s="294"/>
      <c r="G62" s="330" t="s">
        <v>42</v>
      </c>
      <c r="H62" s="290"/>
      <c r="I62" s="288"/>
      <c r="J62" s="107"/>
      <c r="K62" s="107"/>
      <c r="L62" s="107"/>
      <c r="M62" s="107"/>
      <c r="N62" s="107"/>
      <c r="O62" s="107"/>
      <c r="P62" s="107">
        <v>0</v>
      </c>
      <c r="Q62" s="49"/>
      <c r="R62" s="2"/>
      <c r="S62" s="2"/>
      <c r="T62" s="1"/>
      <c r="U62" s="1"/>
      <c r="V62" s="1"/>
      <c r="W62" s="1"/>
    </row>
    <row r="63" spans="3:23" x14ac:dyDescent="0.25">
      <c r="C63" s="53"/>
      <c r="D63" s="54"/>
      <c r="E63" s="54"/>
      <c r="F63" s="24" t="s">
        <v>44</v>
      </c>
      <c r="G63" s="25"/>
      <c r="H63" s="34"/>
      <c r="I63" s="297"/>
      <c r="J63" s="297">
        <v>22951.000000000004</v>
      </c>
      <c r="K63" s="297">
        <v>20.8</v>
      </c>
      <c r="L63" s="297">
        <v>22971.800000000003</v>
      </c>
      <c r="M63" s="297">
        <v>0</v>
      </c>
      <c r="N63" s="297">
        <v>1971.7999999999997</v>
      </c>
      <c r="O63" s="297">
        <v>1971.7999999999997</v>
      </c>
      <c r="P63" s="297">
        <v>21000</v>
      </c>
      <c r="Q63" s="55"/>
      <c r="R63" s="2"/>
      <c r="S63" s="2"/>
      <c r="T63" s="1"/>
      <c r="U63" s="1"/>
      <c r="V63" s="1"/>
      <c r="W63" s="1"/>
    </row>
    <row r="64" spans="3:23" x14ac:dyDescent="0.25">
      <c r="C64" s="288">
        <v>1000</v>
      </c>
      <c r="D64" s="288">
        <v>1100</v>
      </c>
      <c r="E64" s="288">
        <v>113</v>
      </c>
      <c r="F64" s="295"/>
      <c r="G64" s="10"/>
      <c r="H64" s="290"/>
      <c r="I64" s="288"/>
      <c r="J64" s="107"/>
      <c r="K64" s="107"/>
      <c r="L64" s="107">
        <v>0</v>
      </c>
      <c r="M64" s="107"/>
      <c r="N64" s="107"/>
      <c r="O64" s="107">
        <v>0</v>
      </c>
      <c r="P64" s="107">
        <v>0</v>
      </c>
      <c r="Q64" s="10"/>
      <c r="R64" s="291"/>
      <c r="S64" s="292"/>
      <c r="T64" s="292"/>
      <c r="U64" s="292"/>
      <c r="V64" s="292"/>
      <c r="W64" s="292"/>
    </row>
    <row r="65" spans="3:23" x14ac:dyDescent="0.25">
      <c r="C65" s="288">
        <v>1000</v>
      </c>
      <c r="D65" s="288">
        <v>1100</v>
      </c>
      <c r="E65" s="288">
        <v>113</v>
      </c>
      <c r="F65" s="294" t="s">
        <v>130</v>
      </c>
      <c r="G65" s="10" t="s">
        <v>45</v>
      </c>
      <c r="H65" s="295"/>
      <c r="I65" s="288">
        <v>15</v>
      </c>
      <c r="J65" s="308">
        <v>5562.4</v>
      </c>
      <c r="K65" s="308"/>
      <c r="L65" s="308">
        <v>5562.4</v>
      </c>
      <c r="M65" s="308"/>
      <c r="N65" s="308">
        <v>562.4</v>
      </c>
      <c r="O65" s="308">
        <v>562.4</v>
      </c>
      <c r="P65" s="309">
        <v>5000</v>
      </c>
      <c r="Q65" s="10"/>
      <c r="R65" s="291"/>
      <c r="S65" s="292"/>
      <c r="T65" s="292"/>
      <c r="U65" s="292"/>
      <c r="V65" s="292"/>
      <c r="W65" s="292"/>
    </row>
    <row r="66" spans="3:23" x14ac:dyDescent="0.25">
      <c r="C66" s="288">
        <v>1000</v>
      </c>
      <c r="D66" s="288">
        <v>1100</v>
      </c>
      <c r="E66" s="288">
        <v>113</v>
      </c>
      <c r="F66" s="294"/>
      <c r="G66" s="10"/>
      <c r="H66" s="1"/>
      <c r="J66" s="108"/>
      <c r="K66" s="108"/>
      <c r="L66" s="108"/>
      <c r="M66" s="108"/>
      <c r="N66" s="108"/>
      <c r="O66" s="108"/>
      <c r="P66" s="309">
        <v>0</v>
      </c>
      <c r="Q66" s="19"/>
      <c r="R66" s="296"/>
      <c r="S66" s="2"/>
      <c r="T66" s="2"/>
      <c r="U66" s="2"/>
      <c r="V66" s="2"/>
      <c r="W66" s="2"/>
    </row>
    <row r="67" spans="3:23" x14ac:dyDescent="0.25">
      <c r="C67" s="288">
        <v>1000</v>
      </c>
      <c r="D67" s="288">
        <v>1100</v>
      </c>
      <c r="E67" s="288">
        <v>113</v>
      </c>
      <c r="F67" s="295" t="s">
        <v>218</v>
      </c>
      <c r="G67" s="10" t="s">
        <v>220</v>
      </c>
      <c r="H67" s="290"/>
      <c r="I67" s="288">
        <v>15</v>
      </c>
      <c r="J67" s="107">
        <v>3219.57</v>
      </c>
      <c r="K67" s="107"/>
      <c r="L67" s="107">
        <v>3219.57</v>
      </c>
      <c r="M67" s="107"/>
      <c r="N67" s="107">
        <v>103.78</v>
      </c>
      <c r="O67" s="107">
        <v>103.78</v>
      </c>
      <c r="P67" s="309">
        <v>3115.79</v>
      </c>
      <c r="Q67" s="19"/>
      <c r="R67" s="296"/>
      <c r="S67" s="2"/>
      <c r="T67" s="2"/>
      <c r="U67" s="2"/>
      <c r="V67" s="2"/>
      <c r="W67" s="2"/>
    </row>
    <row r="68" spans="3:23" x14ac:dyDescent="0.25">
      <c r="C68" s="288">
        <v>1000</v>
      </c>
      <c r="D68" s="288">
        <v>1100</v>
      </c>
      <c r="E68" s="288">
        <v>113</v>
      </c>
      <c r="F68" s="294" t="s">
        <v>131</v>
      </c>
      <c r="G68" s="10" t="s">
        <v>23</v>
      </c>
      <c r="H68" s="329"/>
      <c r="I68" s="288">
        <v>15</v>
      </c>
      <c r="J68" s="107">
        <v>2379.1999999999998</v>
      </c>
      <c r="K68" s="107">
        <v>20.8</v>
      </c>
      <c r="L68" s="107">
        <v>2400</v>
      </c>
      <c r="M68" s="107"/>
      <c r="N68" s="107">
        <v>0</v>
      </c>
      <c r="O68" s="108">
        <v>0</v>
      </c>
      <c r="P68" s="107">
        <v>2400</v>
      </c>
      <c r="Q68" s="19"/>
      <c r="R68" s="296"/>
      <c r="S68" s="296"/>
      <c r="T68" s="2"/>
      <c r="U68" s="2"/>
      <c r="V68" s="2"/>
      <c r="W68" s="2"/>
    </row>
    <row r="69" spans="3:23" x14ac:dyDescent="0.25">
      <c r="C69" s="288">
        <v>1000</v>
      </c>
      <c r="D69" s="288">
        <v>1100</v>
      </c>
      <c r="E69" s="288">
        <v>113</v>
      </c>
      <c r="F69" s="295" t="s">
        <v>46</v>
      </c>
      <c r="G69" s="10" t="s">
        <v>47</v>
      </c>
      <c r="H69" s="290"/>
      <c r="I69" s="288">
        <v>15</v>
      </c>
      <c r="J69" s="107">
        <v>1975</v>
      </c>
      <c r="K69" s="107">
        <v>75</v>
      </c>
      <c r="L69" s="107">
        <v>2050</v>
      </c>
      <c r="M69" s="107"/>
      <c r="N69" s="107"/>
      <c r="O69" s="107"/>
      <c r="P69" s="107">
        <v>2050</v>
      </c>
      <c r="Q69" s="19"/>
      <c r="R69" s="291"/>
      <c r="S69" s="292"/>
      <c r="T69" s="292"/>
      <c r="U69" s="292"/>
      <c r="V69" s="292"/>
      <c r="W69" s="292"/>
    </row>
    <row r="70" spans="3:23" x14ac:dyDescent="0.25">
      <c r="C70" s="54"/>
      <c r="D70" s="54"/>
      <c r="E70" s="54"/>
      <c r="F70" s="24" t="s">
        <v>48</v>
      </c>
      <c r="G70" s="25"/>
      <c r="H70" s="61"/>
      <c r="I70" s="331"/>
      <c r="J70" s="298">
        <v>13136.169999999998</v>
      </c>
      <c r="K70" s="298">
        <v>95.8</v>
      </c>
      <c r="L70" s="298">
        <v>13231.97</v>
      </c>
      <c r="M70" s="298">
        <v>0</v>
      </c>
      <c r="N70" s="298">
        <v>666.18</v>
      </c>
      <c r="O70" s="298">
        <v>666.18</v>
      </c>
      <c r="P70" s="298">
        <v>12565.79</v>
      </c>
      <c r="Q70" s="332"/>
      <c r="R70" s="296"/>
      <c r="S70" s="2"/>
      <c r="T70" s="2"/>
      <c r="U70" s="2"/>
      <c r="V70" s="2"/>
      <c r="W70" s="2"/>
    </row>
    <row r="71" spans="3:23" x14ac:dyDescent="0.25">
      <c r="C71" s="288">
        <v>1000</v>
      </c>
      <c r="D71" s="288">
        <v>1100</v>
      </c>
      <c r="E71" s="288">
        <v>113</v>
      </c>
      <c r="F71" s="294" t="s">
        <v>132</v>
      </c>
      <c r="G71" s="50" t="s">
        <v>49</v>
      </c>
      <c r="H71" s="295"/>
      <c r="I71" s="288">
        <v>15</v>
      </c>
      <c r="J71" s="107">
        <v>9541</v>
      </c>
      <c r="K71" s="107">
        <v>0</v>
      </c>
      <c r="L71" s="107">
        <v>9541</v>
      </c>
      <c r="M71" s="107"/>
      <c r="N71" s="107">
        <v>1400</v>
      </c>
      <c r="O71" s="107">
        <v>1400</v>
      </c>
      <c r="P71" s="107">
        <v>8141</v>
      </c>
      <c r="Q71" s="19"/>
      <c r="R71" s="296"/>
      <c r="S71" s="2"/>
      <c r="T71" s="2"/>
      <c r="U71" s="2"/>
      <c r="V71" s="2"/>
      <c r="W71" s="2"/>
    </row>
    <row r="72" spans="3:23" x14ac:dyDescent="0.25">
      <c r="C72" s="288">
        <v>1000</v>
      </c>
      <c r="D72" s="288">
        <v>1100</v>
      </c>
      <c r="E72" s="288">
        <v>113</v>
      </c>
      <c r="F72" s="295"/>
      <c r="G72" s="136" t="s">
        <v>162</v>
      </c>
      <c r="H72" s="290"/>
      <c r="I72" s="288"/>
      <c r="J72" s="107"/>
      <c r="K72" s="107"/>
      <c r="L72" s="107"/>
      <c r="M72" s="107"/>
      <c r="N72" s="107"/>
      <c r="O72" s="107"/>
      <c r="P72" s="107"/>
      <c r="Q72" s="19"/>
      <c r="R72" s="296"/>
      <c r="S72" s="2"/>
      <c r="T72" s="2"/>
      <c r="U72" s="2"/>
      <c r="V72" s="2"/>
      <c r="W72" s="2"/>
    </row>
    <row r="73" spans="3:23" x14ac:dyDescent="0.25">
      <c r="C73" s="288">
        <v>1000</v>
      </c>
      <c r="D73" s="288">
        <v>1100</v>
      </c>
      <c r="E73" s="288">
        <v>113</v>
      </c>
      <c r="F73" s="294"/>
      <c r="G73" s="10"/>
      <c r="H73" s="300"/>
      <c r="I73" s="288"/>
      <c r="J73" s="107"/>
      <c r="K73" s="107">
        <v>0</v>
      </c>
      <c r="L73" s="107">
        <v>0</v>
      </c>
      <c r="M73" s="107"/>
      <c r="N73" s="107"/>
      <c r="O73" s="107"/>
      <c r="P73" s="107">
        <v>0</v>
      </c>
      <c r="Q73" s="19"/>
      <c r="R73" s="296"/>
      <c r="S73" s="2"/>
      <c r="T73" s="2"/>
      <c r="U73" s="2"/>
      <c r="V73" s="2"/>
      <c r="W73" s="2"/>
    </row>
    <row r="74" spans="3:23" x14ac:dyDescent="0.25">
      <c r="C74" s="288">
        <v>1000</v>
      </c>
      <c r="D74" s="288">
        <v>1100</v>
      </c>
      <c r="E74" s="288">
        <v>113</v>
      </c>
      <c r="F74" s="295" t="s">
        <v>193</v>
      </c>
      <c r="G74" s="10" t="s">
        <v>50</v>
      </c>
      <c r="H74" s="290"/>
      <c r="I74" s="288">
        <v>15</v>
      </c>
      <c r="J74" s="108">
        <v>4953.2</v>
      </c>
      <c r="K74" s="108"/>
      <c r="L74" s="107">
        <v>4953.2</v>
      </c>
      <c r="M74" s="108"/>
      <c r="N74" s="108">
        <v>453.2</v>
      </c>
      <c r="O74" s="301">
        <v>453.2</v>
      </c>
      <c r="P74" s="107">
        <v>4500</v>
      </c>
      <c r="Q74" s="19"/>
      <c r="R74" s="296"/>
      <c r="S74" s="2"/>
      <c r="T74" s="2"/>
      <c r="U74" s="2"/>
      <c r="V74" s="2"/>
      <c r="W74" s="2"/>
    </row>
    <row r="75" spans="3:23" x14ac:dyDescent="0.25">
      <c r="C75" s="288">
        <v>1000</v>
      </c>
      <c r="D75" s="288">
        <v>1100</v>
      </c>
      <c r="E75" s="288">
        <v>113</v>
      </c>
      <c r="F75" s="295" t="s">
        <v>185</v>
      </c>
      <c r="G75" s="10" t="s">
        <v>181</v>
      </c>
      <c r="H75" s="290"/>
      <c r="I75" s="288">
        <v>15</v>
      </c>
      <c r="J75" s="107">
        <v>4298.5</v>
      </c>
      <c r="K75" s="107">
        <v>0</v>
      </c>
      <c r="L75" s="107">
        <v>4298.5</v>
      </c>
      <c r="M75" s="107"/>
      <c r="N75" s="107">
        <v>348.5</v>
      </c>
      <c r="O75" s="107">
        <v>348.5</v>
      </c>
      <c r="P75" s="107">
        <v>3950</v>
      </c>
      <c r="Q75" s="19"/>
      <c r="R75" s="296"/>
      <c r="S75" s="2"/>
      <c r="T75" s="2"/>
      <c r="U75" s="2"/>
      <c r="V75" s="2"/>
      <c r="W75" s="2"/>
    </row>
    <row r="76" spans="3:23" ht="23.25" x14ac:dyDescent="0.25">
      <c r="C76" s="288">
        <v>1000</v>
      </c>
      <c r="D76" s="288">
        <v>1100</v>
      </c>
      <c r="E76" s="288">
        <v>113</v>
      </c>
      <c r="F76" s="294" t="s">
        <v>133</v>
      </c>
      <c r="G76" s="50" t="s">
        <v>51</v>
      </c>
      <c r="H76" s="295"/>
      <c r="I76" s="288">
        <v>15</v>
      </c>
      <c r="J76" s="107">
        <v>4298.5</v>
      </c>
      <c r="K76" s="107">
        <v>0</v>
      </c>
      <c r="L76" s="107">
        <v>4298.5</v>
      </c>
      <c r="M76" s="107"/>
      <c r="N76" s="107">
        <v>348.5</v>
      </c>
      <c r="O76" s="107">
        <v>348.5</v>
      </c>
      <c r="P76" s="107">
        <v>3950</v>
      </c>
      <c r="Q76" s="19"/>
      <c r="R76" s="296"/>
      <c r="S76" s="2"/>
      <c r="T76" s="2"/>
      <c r="U76" s="2"/>
      <c r="V76" s="2"/>
      <c r="W76" s="2"/>
    </row>
    <row r="77" spans="3:23" x14ac:dyDescent="0.25">
      <c r="C77" s="24"/>
      <c r="D77" s="24"/>
      <c r="E77" s="24"/>
      <c r="F77" s="24" t="s">
        <v>52</v>
      </c>
      <c r="G77" s="25"/>
      <c r="H77" s="61"/>
      <c r="I77" s="331"/>
      <c r="J77" s="298">
        <v>23091.200000000001</v>
      </c>
      <c r="K77" s="298">
        <v>0</v>
      </c>
      <c r="L77" s="298">
        <v>23091.200000000001</v>
      </c>
      <c r="M77" s="298">
        <v>0</v>
      </c>
      <c r="N77" s="298">
        <v>2550.1999999999998</v>
      </c>
      <c r="O77" s="298">
        <v>2550.1999999999998</v>
      </c>
      <c r="P77" s="298">
        <v>20541</v>
      </c>
      <c r="Q77" s="28"/>
      <c r="R77" s="296"/>
      <c r="S77" s="2"/>
      <c r="T77" s="2"/>
      <c r="U77" s="2"/>
      <c r="V77" s="2"/>
      <c r="W77" s="2"/>
    </row>
    <row r="78" spans="3:23" x14ac:dyDescent="0.25">
      <c r="C78" s="312"/>
      <c r="D78" s="312"/>
      <c r="E78" s="312"/>
      <c r="F78" s="313"/>
      <c r="G78" s="292"/>
      <c r="H78" s="314"/>
      <c r="I78" s="315"/>
      <c r="J78" s="315"/>
      <c r="K78" s="315"/>
      <c r="L78" s="315"/>
      <c r="M78" s="315"/>
      <c r="N78" s="315"/>
      <c r="O78" s="315"/>
      <c r="P78" s="315"/>
      <c r="Q78" s="291"/>
      <c r="R78" s="2"/>
      <c r="S78" s="2"/>
      <c r="T78" s="2"/>
      <c r="U78" s="2"/>
      <c r="V78" s="2"/>
      <c r="W78" s="2"/>
    </row>
    <row r="79" spans="3:23" x14ac:dyDescent="0.25">
      <c r="C79" s="312"/>
      <c r="D79" s="312"/>
      <c r="E79" s="312"/>
      <c r="F79" s="313"/>
      <c r="G79" s="292"/>
      <c r="H79" s="314"/>
      <c r="I79" s="315"/>
      <c r="J79" s="315"/>
      <c r="K79" s="315"/>
      <c r="L79" s="315"/>
      <c r="M79" s="315"/>
      <c r="N79" s="315"/>
      <c r="O79" s="315"/>
      <c r="P79" s="315"/>
      <c r="Q79" s="291"/>
      <c r="R79" s="2"/>
      <c r="S79" s="2"/>
      <c r="T79" s="2"/>
      <c r="U79" s="2"/>
      <c r="V79" s="2"/>
      <c r="W79" s="2"/>
    </row>
    <row r="80" spans="3:23" ht="18" x14ac:dyDescent="0.25">
      <c r="C80" s="312"/>
      <c r="D80" s="312"/>
      <c r="E80" s="312"/>
      <c r="F80" s="437"/>
      <c r="G80" s="437"/>
      <c r="H80" s="437"/>
      <c r="Q80" s="291"/>
      <c r="R80" s="2"/>
      <c r="S80" s="2"/>
      <c r="T80" s="2"/>
      <c r="U80" s="2"/>
      <c r="V80" s="2"/>
      <c r="W80" s="2"/>
    </row>
    <row r="81" spans="3:23" ht="18" x14ac:dyDescent="0.25">
      <c r="C81" s="312"/>
      <c r="D81" s="312"/>
      <c r="E81" s="312"/>
      <c r="F81" s="437" t="s">
        <v>0</v>
      </c>
      <c r="G81" s="437"/>
      <c r="H81" s="437"/>
      <c r="I81" s="315"/>
      <c r="J81" s="315"/>
      <c r="K81" s="315"/>
      <c r="L81" s="315"/>
      <c r="M81" s="315"/>
      <c r="N81" s="315"/>
      <c r="O81" s="315"/>
      <c r="P81" s="315"/>
      <c r="Q81" s="291"/>
      <c r="R81" s="2"/>
      <c r="S81" s="2"/>
      <c r="T81" s="2"/>
      <c r="U81" s="2"/>
      <c r="V81" s="2"/>
      <c r="W81" s="2"/>
    </row>
    <row r="82" spans="3:23" ht="18" x14ac:dyDescent="0.25">
      <c r="C82" s="282"/>
      <c r="D82" s="2"/>
      <c r="E82" s="2"/>
      <c r="F82" s="437" t="s">
        <v>1</v>
      </c>
      <c r="G82" s="437"/>
      <c r="H82" s="437"/>
      <c r="I82" s="437" t="s">
        <v>254</v>
      </c>
      <c r="J82" s="437"/>
      <c r="K82" s="437"/>
      <c r="L82" s="437"/>
      <c r="M82" s="437"/>
      <c r="N82" s="437"/>
      <c r="O82" s="437"/>
      <c r="P82" s="437"/>
      <c r="Q82" s="2"/>
      <c r="R82" s="2"/>
      <c r="S82" s="296"/>
    </row>
    <row r="83" spans="3:23" ht="18" x14ac:dyDescent="0.25">
      <c r="C83" s="283"/>
      <c r="D83" s="2"/>
      <c r="E83" s="2"/>
      <c r="F83" s="453"/>
      <c r="G83" s="453"/>
      <c r="H83" s="453"/>
      <c r="I83" s="316"/>
      <c r="J83" s="316"/>
      <c r="K83" s="316"/>
      <c r="L83" s="316"/>
      <c r="M83" s="316"/>
      <c r="N83" s="316"/>
      <c r="O83" s="316"/>
      <c r="P83" s="316"/>
      <c r="Q83" s="2"/>
      <c r="R83" s="2"/>
      <c r="S83" s="296"/>
    </row>
    <row r="84" spans="3:23" x14ac:dyDescent="0.25">
      <c r="C84" s="407" t="s">
        <v>9</v>
      </c>
      <c r="D84" s="407" t="s">
        <v>10</v>
      </c>
      <c r="E84" s="407" t="s">
        <v>11</v>
      </c>
      <c r="F84" s="438" t="s">
        <v>2</v>
      </c>
      <c r="G84" s="438" t="s">
        <v>38</v>
      </c>
      <c r="H84" s="438" t="s">
        <v>4</v>
      </c>
      <c r="I84" s="441" t="s">
        <v>12</v>
      </c>
      <c r="J84" s="327" t="s">
        <v>56</v>
      </c>
      <c r="K84" s="328"/>
      <c r="L84" s="328"/>
      <c r="M84" s="449" t="s">
        <v>6</v>
      </c>
      <c r="N84" s="450"/>
      <c r="O84" s="451"/>
      <c r="P84" s="445" t="s">
        <v>7</v>
      </c>
      <c r="Q84" s="445" t="s">
        <v>8</v>
      </c>
      <c r="R84" s="2"/>
      <c r="S84" s="296"/>
    </row>
    <row r="85" spans="3:23" x14ac:dyDescent="0.25">
      <c r="C85" s="452"/>
      <c r="D85" s="452"/>
      <c r="E85" s="452"/>
      <c r="F85" s="439"/>
      <c r="G85" s="439"/>
      <c r="H85" s="439"/>
      <c r="I85" s="448"/>
      <c r="J85" s="441" t="s">
        <v>13</v>
      </c>
      <c r="K85" s="441" t="s">
        <v>14</v>
      </c>
      <c r="L85" s="443" t="s">
        <v>15</v>
      </c>
      <c r="M85" s="441" t="s">
        <v>16</v>
      </c>
      <c r="N85" s="407" t="s">
        <v>17</v>
      </c>
      <c r="O85" s="407" t="s">
        <v>18</v>
      </c>
      <c r="P85" s="446"/>
      <c r="Q85" s="446"/>
      <c r="R85" s="2"/>
      <c r="S85" s="296"/>
    </row>
    <row r="86" spans="3:23" x14ac:dyDescent="0.25">
      <c r="C86" s="408"/>
      <c r="D86" s="408"/>
      <c r="E86" s="408"/>
      <c r="F86" s="440"/>
      <c r="G86" s="440"/>
      <c r="H86" s="440"/>
      <c r="I86" s="442"/>
      <c r="J86" s="442"/>
      <c r="K86" s="442"/>
      <c r="L86" s="444"/>
      <c r="M86" s="442"/>
      <c r="N86" s="408"/>
      <c r="O86" s="408"/>
      <c r="P86" s="447"/>
      <c r="Q86" s="447"/>
      <c r="R86" s="2"/>
      <c r="S86" s="296"/>
    </row>
    <row r="87" spans="3:23" x14ac:dyDescent="0.25">
      <c r="C87" s="288">
        <v>1000</v>
      </c>
      <c r="D87" s="288">
        <v>1100</v>
      </c>
      <c r="E87" s="288">
        <v>113</v>
      </c>
      <c r="F87" s="295" t="s">
        <v>63</v>
      </c>
      <c r="G87" s="10" t="s">
        <v>64</v>
      </c>
      <c r="H87" s="290"/>
      <c r="I87" s="288">
        <v>15</v>
      </c>
      <c r="J87" s="107">
        <v>2730.31</v>
      </c>
      <c r="K87" s="107">
        <v>0</v>
      </c>
      <c r="L87" s="107">
        <v>2730.31</v>
      </c>
      <c r="M87" s="107"/>
      <c r="N87" s="107">
        <v>30.31</v>
      </c>
      <c r="O87" s="107">
        <v>30.31</v>
      </c>
      <c r="P87" s="107">
        <v>2700</v>
      </c>
      <c r="Q87" s="10"/>
      <c r="R87" s="2"/>
      <c r="S87" s="296"/>
    </row>
    <row r="88" spans="3:23" x14ac:dyDescent="0.25">
      <c r="C88" s="62"/>
      <c r="D88" s="62"/>
      <c r="E88" s="62"/>
      <c r="F88" s="24" t="s">
        <v>65</v>
      </c>
      <c r="G88" s="25"/>
      <c r="H88" s="61"/>
      <c r="I88" s="320"/>
      <c r="J88" s="298">
        <v>2730.31</v>
      </c>
      <c r="K88" s="298">
        <v>0</v>
      </c>
      <c r="L88" s="298">
        <v>2730.31</v>
      </c>
      <c r="M88" s="298">
        <v>0</v>
      </c>
      <c r="N88" s="298">
        <v>30.31</v>
      </c>
      <c r="O88" s="298">
        <v>30.31</v>
      </c>
      <c r="P88" s="298">
        <v>2700</v>
      </c>
      <c r="Q88" s="33"/>
      <c r="R88" s="2"/>
      <c r="S88" s="296"/>
    </row>
    <row r="89" spans="3:23" x14ac:dyDescent="0.25">
      <c r="C89" s="288">
        <v>1000</v>
      </c>
      <c r="D89" s="288">
        <v>1100</v>
      </c>
      <c r="E89" s="288">
        <v>113</v>
      </c>
      <c r="F89" s="294"/>
      <c r="G89" s="10" t="s">
        <v>66</v>
      </c>
      <c r="H89" s="329"/>
      <c r="I89" s="288">
        <v>0</v>
      </c>
      <c r="J89" s="107">
        <v>0</v>
      </c>
      <c r="K89" s="107">
        <v>0</v>
      </c>
      <c r="L89" s="107">
        <v>0</v>
      </c>
      <c r="M89" s="107"/>
      <c r="N89" s="107"/>
      <c r="O89" s="107"/>
      <c r="P89" s="107">
        <v>0</v>
      </c>
      <c r="Q89" s="19"/>
      <c r="R89" s="2"/>
      <c r="S89" s="296"/>
    </row>
    <row r="90" spans="3:23" x14ac:dyDescent="0.25">
      <c r="C90" s="288">
        <v>1000</v>
      </c>
      <c r="D90" s="288">
        <v>1100</v>
      </c>
      <c r="E90" s="288">
        <v>113</v>
      </c>
      <c r="F90" s="295" t="s">
        <v>204</v>
      </c>
      <c r="G90" s="10" t="s">
        <v>67</v>
      </c>
      <c r="H90" s="290"/>
      <c r="I90" s="288">
        <v>15</v>
      </c>
      <c r="J90" s="308">
        <v>5562.4</v>
      </c>
      <c r="K90" s="308"/>
      <c r="L90" s="308">
        <v>5562.4</v>
      </c>
      <c r="M90" s="308"/>
      <c r="N90" s="308">
        <v>562.4</v>
      </c>
      <c r="O90" s="308">
        <v>562.4</v>
      </c>
      <c r="P90" s="309">
        <v>5000</v>
      </c>
      <c r="Q90" s="19"/>
      <c r="R90" s="2"/>
      <c r="S90" s="296"/>
    </row>
    <row r="91" spans="3:23" x14ac:dyDescent="0.25">
      <c r="C91" s="288">
        <v>1000</v>
      </c>
      <c r="D91" s="288">
        <v>1100</v>
      </c>
      <c r="E91" s="288">
        <v>113</v>
      </c>
      <c r="F91" s="295" t="s">
        <v>167</v>
      </c>
      <c r="G91" s="10" t="s">
        <v>47</v>
      </c>
      <c r="H91" s="290"/>
      <c r="I91" s="288">
        <v>15</v>
      </c>
      <c r="J91" s="107">
        <v>2392.4299999999998</v>
      </c>
      <c r="K91" s="107">
        <v>20.57</v>
      </c>
      <c r="L91" s="107">
        <v>2413</v>
      </c>
      <c r="M91" s="107"/>
      <c r="N91" s="107"/>
      <c r="O91" s="107"/>
      <c r="P91" s="107">
        <v>2413</v>
      </c>
      <c r="Q91" s="19"/>
      <c r="R91" s="2"/>
      <c r="S91" s="296"/>
    </row>
    <row r="92" spans="3:23" x14ac:dyDescent="0.25">
      <c r="C92" s="40"/>
      <c r="D92" s="40"/>
      <c r="E92" s="40"/>
      <c r="F92" s="25" t="s">
        <v>68</v>
      </c>
      <c r="G92" s="33"/>
      <c r="H92" s="90"/>
      <c r="I92" s="333"/>
      <c r="J92" s="298">
        <v>7954.83</v>
      </c>
      <c r="K92" s="298">
        <v>20.57</v>
      </c>
      <c r="L92" s="298">
        <v>7975.4</v>
      </c>
      <c r="M92" s="298">
        <v>0</v>
      </c>
      <c r="N92" s="298">
        <v>562.4</v>
      </c>
      <c r="O92" s="298">
        <v>562.4</v>
      </c>
      <c r="P92" s="298">
        <v>7413</v>
      </c>
      <c r="Q92" s="35"/>
      <c r="R92" s="2"/>
      <c r="S92" s="296"/>
    </row>
    <row r="93" spans="3:23" x14ac:dyDescent="0.25">
      <c r="C93" s="288">
        <v>1000</v>
      </c>
      <c r="D93" s="288">
        <v>1100</v>
      </c>
      <c r="E93" s="288">
        <v>113</v>
      </c>
      <c r="F93" s="294"/>
      <c r="G93" s="10" t="s">
        <v>69</v>
      </c>
      <c r="H93" s="305"/>
      <c r="I93" s="288"/>
      <c r="J93" s="107">
        <v>0</v>
      </c>
      <c r="K93" s="107"/>
      <c r="L93" s="107">
        <v>0</v>
      </c>
      <c r="M93" s="107"/>
      <c r="N93" s="107">
        <v>0</v>
      </c>
      <c r="O93" s="107">
        <v>0</v>
      </c>
      <c r="P93" s="107">
        <v>0</v>
      </c>
      <c r="Q93" s="19"/>
      <c r="R93" s="2"/>
      <c r="S93" s="296"/>
    </row>
    <row r="94" spans="3:23" x14ac:dyDescent="0.25">
      <c r="C94" s="288">
        <v>1000</v>
      </c>
      <c r="D94" s="288">
        <v>1100</v>
      </c>
      <c r="E94" s="288">
        <v>113</v>
      </c>
      <c r="F94" s="294" t="s">
        <v>172</v>
      </c>
      <c r="G94" s="10" t="s">
        <v>42</v>
      </c>
      <c r="H94" s="334"/>
      <c r="I94" s="288">
        <v>15</v>
      </c>
      <c r="J94" s="234">
        <v>3791.07</v>
      </c>
      <c r="K94" s="234">
        <v>0</v>
      </c>
      <c r="L94" s="234">
        <v>3791.07</v>
      </c>
      <c r="M94" s="234"/>
      <c r="N94" s="234">
        <v>291.07</v>
      </c>
      <c r="O94" s="234">
        <v>291.07</v>
      </c>
      <c r="P94" s="108">
        <v>3500</v>
      </c>
      <c r="Q94" s="19"/>
      <c r="R94" s="2"/>
      <c r="S94" s="296"/>
    </row>
    <row r="95" spans="3:23" x14ac:dyDescent="0.25">
      <c r="C95" s="288">
        <v>1000</v>
      </c>
      <c r="D95" s="288">
        <v>1100</v>
      </c>
      <c r="E95" s="288">
        <v>113</v>
      </c>
      <c r="F95" s="294" t="s">
        <v>140</v>
      </c>
      <c r="G95" s="10" t="s">
        <v>69</v>
      </c>
      <c r="H95" s="334"/>
      <c r="I95" s="288">
        <v>15</v>
      </c>
      <c r="J95" s="107">
        <v>3426.28</v>
      </c>
      <c r="K95" s="107"/>
      <c r="L95" s="107">
        <v>3426.28</v>
      </c>
      <c r="M95" s="107"/>
      <c r="N95" s="107">
        <v>126.28</v>
      </c>
      <c r="O95" s="107">
        <v>126.28</v>
      </c>
      <c r="P95" s="107">
        <v>3300</v>
      </c>
      <c r="Q95" s="19"/>
      <c r="R95" s="2"/>
      <c r="S95" s="296"/>
    </row>
    <row r="96" spans="3:23" x14ac:dyDescent="0.25">
      <c r="C96" s="288">
        <v>1000</v>
      </c>
      <c r="D96" s="288">
        <v>1100</v>
      </c>
      <c r="E96" s="288">
        <v>113</v>
      </c>
      <c r="F96" s="295" t="s">
        <v>214</v>
      </c>
      <c r="G96" s="10" t="s">
        <v>69</v>
      </c>
      <c r="H96" s="290"/>
      <c r="I96" s="288">
        <v>15</v>
      </c>
      <c r="J96" s="107">
        <v>3426.28</v>
      </c>
      <c r="K96" s="107"/>
      <c r="L96" s="107">
        <v>3426.28</v>
      </c>
      <c r="M96" s="107"/>
      <c r="N96" s="107">
        <v>126.28</v>
      </c>
      <c r="O96" s="107">
        <v>126.28</v>
      </c>
      <c r="P96" s="107">
        <v>3300</v>
      </c>
      <c r="Q96" s="19"/>
      <c r="R96" s="2"/>
      <c r="S96" s="296"/>
    </row>
    <row r="97" spans="1:19" x14ac:dyDescent="0.25">
      <c r="C97" s="288">
        <v>1000</v>
      </c>
      <c r="D97" s="288">
        <v>1100</v>
      </c>
      <c r="E97" s="288">
        <v>113</v>
      </c>
      <c r="F97" s="294" t="s">
        <v>231</v>
      </c>
      <c r="G97" s="10" t="s">
        <v>69</v>
      </c>
      <c r="H97" s="305"/>
      <c r="I97" s="288">
        <v>15</v>
      </c>
      <c r="J97" s="107">
        <v>3426.28</v>
      </c>
      <c r="K97" s="107"/>
      <c r="L97" s="107">
        <v>3426.28</v>
      </c>
      <c r="M97" s="107"/>
      <c r="N97" s="107">
        <v>126.28</v>
      </c>
      <c r="O97" s="107">
        <v>126.28</v>
      </c>
      <c r="P97" s="107">
        <v>3300</v>
      </c>
      <c r="Q97" s="19"/>
      <c r="R97" s="2"/>
      <c r="S97" s="296"/>
    </row>
    <row r="98" spans="1:19" x14ac:dyDescent="0.25">
      <c r="C98" s="288">
        <v>1000</v>
      </c>
      <c r="D98" s="288">
        <v>1100</v>
      </c>
      <c r="E98" s="288">
        <v>113</v>
      </c>
      <c r="F98" s="295"/>
      <c r="G98" s="10"/>
      <c r="H98" s="290"/>
      <c r="I98" s="288"/>
      <c r="J98" s="107"/>
      <c r="K98" s="107"/>
      <c r="L98" s="107"/>
      <c r="M98" s="107"/>
      <c r="N98" s="107"/>
      <c r="O98" s="107"/>
      <c r="P98" s="107"/>
      <c r="Q98" s="326"/>
      <c r="R98" s="2"/>
      <c r="S98" s="2"/>
    </row>
    <row r="99" spans="1:19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335"/>
      <c r="J99" s="336">
        <v>14069.910000000002</v>
      </c>
      <c r="K99" s="336">
        <v>0</v>
      </c>
      <c r="L99" s="336">
        <v>14069.910000000002</v>
      </c>
      <c r="M99" s="336">
        <v>0</v>
      </c>
      <c r="N99" s="336">
        <v>669.91</v>
      </c>
      <c r="O99" s="336">
        <v>669.91</v>
      </c>
      <c r="P99" s="336">
        <v>13400</v>
      </c>
      <c r="Q99" s="24"/>
      <c r="R99" s="2"/>
      <c r="S99" s="2"/>
    </row>
    <row r="100" spans="1:19" x14ac:dyDescent="0.25">
      <c r="C100" s="312"/>
      <c r="D100" s="312"/>
      <c r="E100" s="312"/>
      <c r="F100" s="312"/>
      <c r="G100" s="337"/>
      <c r="H100" s="338"/>
      <c r="I100" s="339"/>
      <c r="J100" s="340"/>
      <c r="K100" s="340"/>
      <c r="L100" s="340"/>
      <c r="M100" s="340"/>
      <c r="N100" s="340"/>
      <c r="O100" s="340"/>
      <c r="P100" s="340"/>
      <c r="Q100" s="313"/>
      <c r="R100" s="2"/>
      <c r="S100" s="2"/>
    </row>
    <row r="101" spans="1:19" ht="18" x14ac:dyDescent="0.25">
      <c r="C101" s="312"/>
      <c r="D101" s="312"/>
      <c r="E101" s="312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291"/>
      <c r="R101" s="2"/>
      <c r="S101" s="296"/>
    </row>
    <row r="102" spans="1:19" ht="18" x14ac:dyDescent="0.25">
      <c r="C102" s="312"/>
      <c r="D102" s="312"/>
      <c r="E102" s="312"/>
      <c r="F102" s="437" t="s">
        <v>0</v>
      </c>
      <c r="G102" s="437"/>
      <c r="H102" s="437"/>
      <c r="I102" s="315"/>
      <c r="J102" s="315"/>
      <c r="K102" s="315"/>
      <c r="L102" s="315"/>
      <c r="M102" s="315"/>
      <c r="N102" s="315"/>
      <c r="O102" s="315"/>
      <c r="P102" s="315"/>
      <c r="Q102" s="291"/>
      <c r="R102" s="2"/>
      <c r="S102" s="296"/>
    </row>
    <row r="103" spans="1:19" ht="18" x14ac:dyDescent="0.25">
      <c r="C103" s="282"/>
      <c r="D103" s="2"/>
      <c r="E103" s="2"/>
      <c r="F103" s="437" t="s">
        <v>1</v>
      </c>
      <c r="G103" s="437"/>
      <c r="H103" s="437"/>
      <c r="I103" s="437" t="s">
        <v>254</v>
      </c>
      <c r="J103" s="437"/>
      <c r="K103" s="437"/>
      <c r="L103" s="437"/>
      <c r="M103" s="437"/>
      <c r="N103" s="437"/>
      <c r="O103" s="437"/>
      <c r="P103" s="437"/>
      <c r="Q103" s="2"/>
      <c r="R103" s="2"/>
      <c r="S103" s="296"/>
    </row>
    <row r="104" spans="1:19" ht="18" x14ac:dyDescent="0.25">
      <c r="C104" s="283"/>
      <c r="D104" s="2"/>
      <c r="E104" s="2"/>
      <c r="F104" s="453"/>
      <c r="G104" s="453"/>
      <c r="H104" s="453"/>
      <c r="I104" s="316"/>
      <c r="J104" s="316"/>
      <c r="K104" s="316"/>
      <c r="L104" s="316"/>
      <c r="M104" s="316"/>
      <c r="N104" s="316"/>
      <c r="O104" s="316"/>
      <c r="P104" s="316"/>
      <c r="Q104" s="2"/>
      <c r="R104" s="2"/>
      <c r="S104" s="296"/>
    </row>
    <row r="105" spans="1:19" x14ac:dyDescent="0.25">
      <c r="C105" s="407" t="s">
        <v>9</v>
      </c>
      <c r="D105" s="407" t="s">
        <v>10</v>
      </c>
      <c r="E105" s="407" t="s">
        <v>11</v>
      </c>
      <c r="F105" s="438" t="s">
        <v>2</v>
      </c>
      <c r="G105" s="438" t="s">
        <v>38</v>
      </c>
      <c r="H105" s="438" t="s">
        <v>4</v>
      </c>
      <c r="I105" s="441" t="s">
        <v>12</v>
      </c>
      <c r="J105" s="327" t="s">
        <v>56</v>
      </c>
      <c r="K105" s="328"/>
      <c r="L105" s="328"/>
      <c r="M105" s="449" t="s">
        <v>6</v>
      </c>
      <c r="N105" s="450"/>
      <c r="O105" s="451"/>
      <c r="P105" s="445" t="s">
        <v>7</v>
      </c>
      <c r="Q105" s="445" t="s">
        <v>8</v>
      </c>
      <c r="R105" s="2"/>
      <c r="S105" s="296"/>
    </row>
    <row r="106" spans="1:19" x14ac:dyDescent="0.25">
      <c r="C106" s="452"/>
      <c r="D106" s="452"/>
      <c r="E106" s="452"/>
      <c r="F106" s="439"/>
      <c r="G106" s="439"/>
      <c r="H106" s="439"/>
      <c r="I106" s="448"/>
      <c r="J106" s="441" t="s">
        <v>13</v>
      </c>
      <c r="K106" s="441" t="s">
        <v>14</v>
      </c>
      <c r="L106" s="443" t="s">
        <v>15</v>
      </c>
      <c r="M106" s="441" t="s">
        <v>16</v>
      </c>
      <c r="N106" s="407" t="s">
        <v>17</v>
      </c>
      <c r="O106" s="407" t="s">
        <v>18</v>
      </c>
      <c r="P106" s="446"/>
      <c r="Q106" s="446"/>
      <c r="R106" s="2"/>
      <c r="S106" s="296"/>
    </row>
    <row r="107" spans="1:19" x14ac:dyDescent="0.25">
      <c r="C107" s="408"/>
      <c r="D107" s="408"/>
      <c r="E107" s="408"/>
      <c r="F107" s="440"/>
      <c r="G107" s="440"/>
      <c r="H107" s="440"/>
      <c r="I107" s="442"/>
      <c r="J107" s="442"/>
      <c r="K107" s="442"/>
      <c r="L107" s="444"/>
      <c r="M107" s="442"/>
      <c r="N107" s="408"/>
      <c r="O107" s="408"/>
      <c r="P107" s="447"/>
      <c r="Q107" s="447"/>
      <c r="R107" s="2"/>
      <c r="S107" s="296"/>
    </row>
    <row r="108" spans="1:19" x14ac:dyDescent="0.25">
      <c r="C108" s="288">
        <v>1000</v>
      </c>
      <c r="D108" s="288">
        <v>1100</v>
      </c>
      <c r="E108" s="288">
        <v>113</v>
      </c>
      <c r="F108" s="294" t="s">
        <v>141</v>
      </c>
      <c r="G108" s="73" t="s">
        <v>71</v>
      </c>
      <c r="H108" s="300"/>
      <c r="I108" s="288">
        <v>15</v>
      </c>
      <c r="J108" s="234">
        <v>4596</v>
      </c>
      <c r="K108" s="234">
        <v>0</v>
      </c>
      <c r="L108" s="234">
        <v>4596</v>
      </c>
      <c r="M108" s="234"/>
      <c r="N108" s="234">
        <v>396</v>
      </c>
      <c r="O108" s="234">
        <v>396</v>
      </c>
      <c r="P108" s="108">
        <v>4200</v>
      </c>
      <c r="Q108" s="326"/>
      <c r="R108" s="2"/>
      <c r="S108" s="2"/>
    </row>
    <row r="109" spans="1:19" x14ac:dyDescent="0.25">
      <c r="C109" s="288">
        <v>1000</v>
      </c>
      <c r="D109" s="288">
        <v>1100</v>
      </c>
      <c r="E109" s="288">
        <v>113</v>
      </c>
      <c r="F109" s="290" t="s">
        <v>232</v>
      </c>
      <c r="G109" s="39" t="s">
        <v>75</v>
      </c>
      <c r="H109" s="290"/>
      <c r="I109" s="288">
        <v>15</v>
      </c>
      <c r="J109" s="107">
        <v>3426.28</v>
      </c>
      <c r="K109" s="107"/>
      <c r="L109" s="107">
        <v>3426.28</v>
      </c>
      <c r="M109" s="107"/>
      <c r="N109" s="107">
        <v>126.28</v>
      </c>
      <c r="O109" s="107">
        <v>126.28</v>
      </c>
      <c r="P109" s="108">
        <v>3300</v>
      </c>
      <c r="Q109" s="326"/>
      <c r="R109" s="2"/>
      <c r="S109" s="2"/>
    </row>
    <row r="110" spans="1:19" ht="51" x14ac:dyDescent="0.25">
      <c r="C110" s="288">
        <v>1000</v>
      </c>
      <c r="D110" s="288">
        <v>1100</v>
      </c>
      <c r="E110" s="288">
        <v>113</v>
      </c>
      <c r="F110" s="294" t="s">
        <v>142</v>
      </c>
      <c r="G110" s="39" t="s">
        <v>73</v>
      </c>
      <c r="H110" s="295"/>
      <c r="I110" s="288"/>
      <c r="J110" s="107"/>
      <c r="K110" s="107"/>
      <c r="L110" s="107"/>
      <c r="M110" s="107"/>
      <c r="N110" s="107"/>
      <c r="O110" s="107"/>
      <c r="P110" s="107"/>
      <c r="Q110" s="326" t="s">
        <v>243</v>
      </c>
      <c r="R110" s="2"/>
      <c r="S110" s="2"/>
    </row>
    <row r="111" spans="1:19" x14ac:dyDescent="0.25">
      <c r="C111" s="288">
        <v>1000</v>
      </c>
      <c r="D111" s="288">
        <v>1100</v>
      </c>
      <c r="E111" s="288">
        <v>113</v>
      </c>
      <c r="F111" s="294" t="s">
        <v>158</v>
      </c>
      <c r="G111" s="39" t="s">
        <v>73</v>
      </c>
      <c r="H111" s="295"/>
      <c r="I111" s="288">
        <v>15</v>
      </c>
      <c r="J111" s="107">
        <v>2310.4</v>
      </c>
      <c r="K111" s="107">
        <v>39.6</v>
      </c>
      <c r="L111" s="107">
        <v>2350</v>
      </c>
      <c r="M111" s="107"/>
      <c r="N111" s="107"/>
      <c r="O111" s="107"/>
      <c r="P111" s="107">
        <v>2350</v>
      </c>
      <c r="Q111" s="326"/>
      <c r="R111" s="2"/>
      <c r="S111" s="2"/>
    </row>
    <row r="112" spans="1:19" x14ac:dyDescent="0.25">
      <c r="C112" s="288">
        <v>1000</v>
      </c>
      <c r="D112" s="288">
        <v>1100</v>
      </c>
      <c r="E112" s="288">
        <v>113</v>
      </c>
      <c r="F112" s="294" t="s">
        <v>143</v>
      </c>
      <c r="G112" s="10" t="s">
        <v>74</v>
      </c>
      <c r="H112" s="305"/>
      <c r="I112" s="288">
        <v>15</v>
      </c>
      <c r="J112" s="107">
        <v>3426.28</v>
      </c>
      <c r="K112" s="107"/>
      <c r="L112" s="107">
        <v>3426.28</v>
      </c>
      <c r="M112" s="107"/>
      <c r="N112" s="107">
        <v>126.28</v>
      </c>
      <c r="O112" s="107">
        <v>126.28</v>
      </c>
      <c r="P112" s="107">
        <v>3300</v>
      </c>
      <c r="Q112" s="326"/>
      <c r="R112" s="2"/>
      <c r="S112" s="2"/>
    </row>
    <row r="113" spans="3:19" ht="23.25" x14ac:dyDescent="0.25">
      <c r="C113" s="288">
        <v>1000</v>
      </c>
      <c r="D113" s="288">
        <v>1100</v>
      </c>
      <c r="E113" s="288">
        <v>113</v>
      </c>
      <c r="F113" s="290" t="s">
        <v>168</v>
      </c>
      <c r="G113" s="39" t="s">
        <v>247</v>
      </c>
      <c r="H113" s="290"/>
      <c r="I113" s="288">
        <v>15</v>
      </c>
      <c r="J113" s="107">
        <v>3427.28</v>
      </c>
      <c r="K113" s="107"/>
      <c r="L113" s="107">
        <v>3427.28</v>
      </c>
      <c r="M113" s="107"/>
      <c r="N113" s="107">
        <v>127.28</v>
      </c>
      <c r="O113" s="107">
        <v>127.28</v>
      </c>
      <c r="P113" s="107">
        <v>3300</v>
      </c>
      <c r="Q113" s="341"/>
      <c r="R113" s="2"/>
      <c r="S113" s="2"/>
    </row>
    <row r="114" spans="3:19" x14ac:dyDescent="0.25">
      <c r="C114" s="288">
        <v>1000</v>
      </c>
      <c r="D114" s="288">
        <v>1100</v>
      </c>
      <c r="E114" s="288">
        <v>113</v>
      </c>
      <c r="F114" s="294" t="s">
        <v>145</v>
      </c>
      <c r="G114" s="73" t="s">
        <v>74</v>
      </c>
      <c r="H114" s="305"/>
      <c r="I114" s="288">
        <v>15</v>
      </c>
      <c r="J114" s="107">
        <v>3426.28</v>
      </c>
      <c r="K114" s="108"/>
      <c r="L114" s="107">
        <v>3426.28</v>
      </c>
      <c r="M114" s="108"/>
      <c r="N114" s="107">
        <v>126.28</v>
      </c>
      <c r="O114" s="107">
        <v>126.28</v>
      </c>
      <c r="P114" s="107">
        <v>3300</v>
      </c>
      <c r="Q114" s="341"/>
      <c r="R114" s="2"/>
      <c r="S114" s="2"/>
    </row>
    <row r="115" spans="3:19" x14ac:dyDescent="0.25">
      <c r="C115" s="322">
        <v>1000</v>
      </c>
      <c r="D115" s="322">
        <v>1100</v>
      </c>
      <c r="E115" s="288">
        <v>113</v>
      </c>
      <c r="F115" s="294" t="s">
        <v>146</v>
      </c>
      <c r="G115" s="78" t="s">
        <v>75</v>
      </c>
      <c r="H115" s="305"/>
      <c r="I115" s="288">
        <v>15</v>
      </c>
      <c r="J115" s="107">
        <v>3426.28</v>
      </c>
      <c r="K115" s="107"/>
      <c r="L115" s="107">
        <v>3426.28</v>
      </c>
      <c r="M115" s="107"/>
      <c r="N115" s="107">
        <v>126.28</v>
      </c>
      <c r="O115" s="107">
        <v>126.28</v>
      </c>
      <c r="P115" s="107">
        <v>3300</v>
      </c>
      <c r="Q115" s="341"/>
      <c r="R115" s="2"/>
      <c r="S115" s="2"/>
    </row>
    <row r="116" spans="3:19" x14ac:dyDescent="0.25">
      <c r="C116" s="288">
        <v>1000</v>
      </c>
      <c r="D116" s="288">
        <v>1100</v>
      </c>
      <c r="E116" s="288">
        <v>113</v>
      </c>
      <c r="F116" s="294" t="s">
        <v>147</v>
      </c>
      <c r="G116" s="10" t="s">
        <v>75</v>
      </c>
      <c r="H116" s="305"/>
      <c r="I116" s="288">
        <v>15</v>
      </c>
      <c r="J116" s="107">
        <v>3426.28</v>
      </c>
      <c r="K116" s="107"/>
      <c r="L116" s="107">
        <v>3426.28</v>
      </c>
      <c r="M116" s="107"/>
      <c r="N116" s="107">
        <v>126.28</v>
      </c>
      <c r="O116" s="107">
        <v>126.28</v>
      </c>
      <c r="P116" s="107">
        <v>3300</v>
      </c>
      <c r="Q116" s="341"/>
      <c r="R116" s="2"/>
      <c r="S116" s="2"/>
    </row>
    <row r="117" spans="3:19" x14ac:dyDescent="0.25">
      <c r="C117" s="288">
        <v>1000</v>
      </c>
      <c r="D117" s="288">
        <v>1100</v>
      </c>
      <c r="E117" s="288">
        <v>113</v>
      </c>
      <c r="F117" s="294" t="s">
        <v>246</v>
      </c>
      <c r="G117" s="10" t="s">
        <v>75</v>
      </c>
      <c r="H117" s="305"/>
      <c r="I117" s="288">
        <v>15</v>
      </c>
      <c r="J117" s="107">
        <v>3426.28</v>
      </c>
      <c r="K117" s="107"/>
      <c r="L117" s="107">
        <v>3426.28</v>
      </c>
      <c r="M117" s="107"/>
      <c r="N117" s="107">
        <v>126.28</v>
      </c>
      <c r="O117" s="107">
        <v>126.28</v>
      </c>
      <c r="P117" s="107">
        <v>3300</v>
      </c>
      <c r="Q117" s="341"/>
      <c r="R117" s="2"/>
      <c r="S117" s="2"/>
    </row>
    <row r="118" spans="3:19" x14ac:dyDescent="0.25">
      <c r="C118" s="24"/>
      <c r="D118" s="24"/>
      <c r="E118" s="24"/>
      <c r="F118" s="81" t="s">
        <v>76</v>
      </c>
      <c r="G118" s="25"/>
      <c r="H118" s="34"/>
      <c r="I118" s="297"/>
      <c r="J118" s="298">
        <v>30891.359999999997</v>
      </c>
      <c r="K118" s="298">
        <v>39.6</v>
      </c>
      <c r="L118" s="298">
        <v>30930.959999999995</v>
      </c>
      <c r="M118" s="298">
        <v>0</v>
      </c>
      <c r="N118" s="298">
        <v>1280.9599999999998</v>
      </c>
      <c r="O118" s="298">
        <v>1280.9599999999998</v>
      </c>
      <c r="P118" s="298">
        <v>29650</v>
      </c>
      <c r="Q118" s="24"/>
      <c r="R118" s="2"/>
      <c r="S118" s="2"/>
    </row>
    <row r="119" spans="3:19" x14ac:dyDescent="0.25">
      <c r="C119" s="288">
        <v>1000</v>
      </c>
      <c r="D119" s="288">
        <v>1100</v>
      </c>
      <c r="E119" s="288">
        <v>113</v>
      </c>
      <c r="F119" s="294" t="s">
        <v>164</v>
      </c>
      <c r="G119" s="10" t="s">
        <v>77</v>
      </c>
      <c r="H119" s="300"/>
      <c r="I119" s="288">
        <v>15</v>
      </c>
      <c r="J119" s="107">
        <v>5075.04</v>
      </c>
      <c r="K119" s="107"/>
      <c r="L119" s="107">
        <v>5075.04</v>
      </c>
      <c r="M119" s="107"/>
      <c r="N119" s="107">
        <v>475.04</v>
      </c>
      <c r="O119" s="107">
        <v>475.04</v>
      </c>
      <c r="P119" s="107">
        <v>4600</v>
      </c>
      <c r="Q119" s="19"/>
      <c r="R119" s="2"/>
      <c r="S119" s="2"/>
    </row>
    <row r="120" spans="3:19" x14ac:dyDescent="0.25">
      <c r="C120" s="54"/>
      <c r="D120" s="54"/>
      <c r="E120" s="54"/>
      <c r="F120" s="24" t="s">
        <v>78</v>
      </c>
      <c r="G120" s="25"/>
      <c r="H120" s="34"/>
      <c r="I120" s="342"/>
      <c r="J120" s="298">
        <v>5075.04</v>
      </c>
      <c r="K120" s="298">
        <v>0</v>
      </c>
      <c r="L120" s="298">
        <v>5075.04</v>
      </c>
      <c r="M120" s="298">
        <v>0</v>
      </c>
      <c r="N120" s="298">
        <v>475.04</v>
      </c>
      <c r="O120" s="298">
        <v>475.04</v>
      </c>
      <c r="P120" s="298">
        <v>4600</v>
      </c>
      <c r="Q120" s="28"/>
      <c r="R120" s="2"/>
      <c r="S120" s="2"/>
    </row>
    <row r="121" spans="3:19" x14ac:dyDescent="0.25">
      <c r="C121" s="288">
        <v>1000</v>
      </c>
      <c r="D121" s="288">
        <v>1100</v>
      </c>
      <c r="E121" s="288">
        <v>113</v>
      </c>
      <c r="F121" s="295" t="s">
        <v>79</v>
      </c>
      <c r="G121" s="10" t="s">
        <v>80</v>
      </c>
      <c r="H121" s="290"/>
      <c r="I121" s="288">
        <v>15</v>
      </c>
      <c r="J121" s="107">
        <v>5928.06</v>
      </c>
      <c r="K121" s="107"/>
      <c r="L121" s="107">
        <v>5928.06</v>
      </c>
      <c r="M121" s="107"/>
      <c r="N121" s="107">
        <v>628.05999999999995</v>
      </c>
      <c r="O121" s="107">
        <v>628.05999999999995</v>
      </c>
      <c r="P121" s="107">
        <v>5300</v>
      </c>
      <c r="Q121" s="343"/>
      <c r="R121" s="2"/>
      <c r="S121" s="296"/>
    </row>
    <row r="122" spans="3:19" x14ac:dyDescent="0.25">
      <c r="C122" s="288">
        <v>1000</v>
      </c>
      <c r="D122" s="288">
        <v>1100</v>
      </c>
      <c r="E122" s="288">
        <v>113</v>
      </c>
      <c r="F122" s="344" t="s">
        <v>149</v>
      </c>
      <c r="G122" s="10" t="s">
        <v>83</v>
      </c>
      <c r="H122" s="295"/>
      <c r="I122" s="288">
        <v>15</v>
      </c>
      <c r="J122" s="234">
        <v>3791.07</v>
      </c>
      <c r="K122" s="234">
        <v>0</v>
      </c>
      <c r="L122" s="234">
        <v>3791.07</v>
      </c>
      <c r="M122" s="234"/>
      <c r="N122" s="234">
        <v>291.07</v>
      </c>
      <c r="O122" s="234">
        <v>291.07</v>
      </c>
      <c r="P122" s="108">
        <v>3500</v>
      </c>
      <c r="Q122" s="343"/>
      <c r="R122" s="2"/>
      <c r="S122" s="296"/>
    </row>
    <row r="123" spans="3:19" x14ac:dyDescent="0.25">
      <c r="C123" s="288">
        <v>1000</v>
      </c>
      <c r="D123" s="288">
        <v>1100</v>
      </c>
      <c r="E123" s="288">
        <v>113</v>
      </c>
      <c r="F123" s="295" t="s">
        <v>211</v>
      </c>
      <c r="G123" s="73" t="s">
        <v>84</v>
      </c>
      <c r="H123" s="290"/>
      <c r="I123" s="288">
        <v>15</v>
      </c>
      <c r="J123" s="234">
        <v>3791.07</v>
      </c>
      <c r="K123" s="234">
        <v>0</v>
      </c>
      <c r="L123" s="234">
        <v>3791.07</v>
      </c>
      <c r="M123" s="234"/>
      <c r="N123" s="234">
        <v>291.07</v>
      </c>
      <c r="O123" s="234">
        <v>291.07</v>
      </c>
      <c r="P123" s="108">
        <v>3500</v>
      </c>
      <c r="Q123" s="343"/>
      <c r="R123" s="2"/>
      <c r="S123" s="296"/>
    </row>
    <row r="124" spans="3:19" x14ac:dyDescent="0.25">
      <c r="C124" s="288">
        <v>1000</v>
      </c>
      <c r="D124" s="288">
        <v>1100</v>
      </c>
      <c r="E124" s="288">
        <v>113</v>
      </c>
      <c r="F124" s="295" t="s">
        <v>190</v>
      </c>
      <c r="G124" s="10" t="s">
        <v>83</v>
      </c>
      <c r="H124" s="290"/>
      <c r="I124" s="288">
        <v>15</v>
      </c>
      <c r="J124" s="234">
        <v>3791.07</v>
      </c>
      <c r="K124" s="234">
        <v>0</v>
      </c>
      <c r="L124" s="234">
        <v>3791.07</v>
      </c>
      <c r="M124" s="234"/>
      <c r="N124" s="234">
        <v>291.07</v>
      </c>
      <c r="O124" s="234">
        <v>291.07</v>
      </c>
      <c r="P124" s="108">
        <v>3500</v>
      </c>
      <c r="Q124" s="343"/>
      <c r="R124" s="2"/>
      <c r="S124" s="296"/>
    </row>
    <row r="125" spans="3:19" x14ac:dyDescent="0.25">
      <c r="C125" s="288">
        <v>1000</v>
      </c>
      <c r="D125" s="288">
        <v>1100</v>
      </c>
      <c r="E125" s="288">
        <v>113</v>
      </c>
      <c r="F125" s="295" t="s">
        <v>182</v>
      </c>
      <c r="G125" s="10" t="s">
        <v>83</v>
      </c>
      <c r="H125" s="290"/>
      <c r="I125" s="288">
        <v>15</v>
      </c>
      <c r="J125" s="234">
        <v>3791.07</v>
      </c>
      <c r="K125" s="234">
        <v>0</v>
      </c>
      <c r="L125" s="234">
        <v>3791.07</v>
      </c>
      <c r="M125" s="234"/>
      <c r="N125" s="234">
        <v>291.07</v>
      </c>
      <c r="O125" s="234">
        <v>291.07</v>
      </c>
      <c r="P125" s="108">
        <v>3500</v>
      </c>
      <c r="Q125" s="343"/>
      <c r="R125" s="2"/>
      <c r="S125" s="296"/>
    </row>
    <row r="126" spans="3:19" x14ac:dyDescent="0.25">
      <c r="C126" s="288">
        <v>1000</v>
      </c>
      <c r="D126" s="288">
        <v>1100</v>
      </c>
      <c r="E126" s="288">
        <v>113</v>
      </c>
      <c r="F126" s="295" t="s">
        <v>85</v>
      </c>
      <c r="G126" s="10" t="s">
        <v>83</v>
      </c>
      <c r="H126" s="290"/>
      <c r="I126" s="288">
        <v>15</v>
      </c>
      <c r="J126" s="234">
        <v>3791.07</v>
      </c>
      <c r="K126" s="234">
        <v>0</v>
      </c>
      <c r="L126" s="234">
        <v>3791.07</v>
      </c>
      <c r="M126" s="234"/>
      <c r="N126" s="234">
        <v>291.07</v>
      </c>
      <c r="O126" s="234">
        <v>291.07</v>
      </c>
      <c r="P126" s="108">
        <v>3500</v>
      </c>
      <c r="Q126" s="343"/>
      <c r="R126" s="2"/>
      <c r="S126" s="296"/>
    </row>
    <row r="127" spans="3:19" x14ac:dyDescent="0.25">
      <c r="C127" s="288">
        <v>1000</v>
      </c>
      <c r="D127" s="288">
        <v>1100</v>
      </c>
      <c r="E127" s="288">
        <v>113</v>
      </c>
      <c r="F127" s="295" t="s">
        <v>86</v>
      </c>
      <c r="G127" s="10" t="s">
        <v>83</v>
      </c>
      <c r="H127" s="290"/>
      <c r="I127" s="288">
        <v>15</v>
      </c>
      <c r="J127" s="234">
        <v>3791.07</v>
      </c>
      <c r="K127" s="234">
        <v>0</v>
      </c>
      <c r="L127" s="234">
        <v>3791.07</v>
      </c>
      <c r="M127" s="234"/>
      <c r="N127" s="234">
        <v>291.07</v>
      </c>
      <c r="O127" s="234">
        <v>291.07</v>
      </c>
      <c r="P127" s="108">
        <v>3500</v>
      </c>
      <c r="Q127" s="343"/>
      <c r="R127" s="2"/>
      <c r="S127" s="296"/>
    </row>
    <row r="128" spans="3:19" x14ac:dyDescent="0.25">
      <c r="C128" s="288">
        <v>1000</v>
      </c>
      <c r="D128" s="288">
        <v>1100</v>
      </c>
      <c r="E128" s="288">
        <v>113</v>
      </c>
      <c r="F128" s="295" t="s">
        <v>87</v>
      </c>
      <c r="G128" s="10" t="s">
        <v>83</v>
      </c>
      <c r="H128" s="290"/>
      <c r="I128" s="288">
        <v>15</v>
      </c>
      <c r="J128" s="234">
        <v>3791.07</v>
      </c>
      <c r="K128" s="234">
        <v>0</v>
      </c>
      <c r="L128" s="234">
        <v>3791.07</v>
      </c>
      <c r="M128" s="234"/>
      <c r="N128" s="234">
        <v>291.07</v>
      </c>
      <c r="O128" s="234">
        <v>291.07</v>
      </c>
      <c r="P128" s="108">
        <v>3500</v>
      </c>
      <c r="Q128" s="343"/>
      <c r="R128" s="2"/>
      <c r="S128" s="296"/>
    </row>
    <row r="129" spans="3:19" x14ac:dyDescent="0.25">
      <c r="C129" s="288">
        <v>1000</v>
      </c>
      <c r="D129" s="288">
        <v>1100</v>
      </c>
      <c r="E129" s="288">
        <v>113</v>
      </c>
      <c r="F129" s="345" t="s">
        <v>88</v>
      </c>
      <c r="G129" s="10" t="s">
        <v>89</v>
      </c>
      <c r="H129" s="346"/>
      <c r="I129" s="288">
        <v>15</v>
      </c>
      <c r="J129" s="107">
        <v>4357.84</v>
      </c>
      <c r="K129" s="107">
        <v>0</v>
      </c>
      <c r="L129" s="107">
        <v>4357.84</v>
      </c>
      <c r="M129" s="107"/>
      <c r="N129" s="107">
        <v>357.84</v>
      </c>
      <c r="O129" s="107">
        <v>357.84</v>
      </c>
      <c r="P129" s="107">
        <v>4000</v>
      </c>
      <c r="Q129" s="343"/>
      <c r="R129" s="2"/>
      <c r="S129" s="296"/>
    </row>
    <row r="130" spans="3:19" x14ac:dyDescent="0.25">
      <c r="C130" s="54"/>
      <c r="D130" s="54"/>
      <c r="E130" s="54"/>
      <c r="F130" s="24" t="s">
        <v>90</v>
      </c>
      <c r="G130" s="25"/>
      <c r="H130" s="34"/>
      <c r="I130" s="297"/>
      <c r="J130" s="298">
        <v>36823.39</v>
      </c>
      <c r="K130" s="298">
        <v>0</v>
      </c>
      <c r="L130" s="298">
        <v>36823.39</v>
      </c>
      <c r="M130" s="298">
        <v>0</v>
      </c>
      <c r="N130" s="298">
        <v>3023.3900000000003</v>
      </c>
      <c r="O130" s="298">
        <v>3023.3900000000003</v>
      </c>
      <c r="P130" s="298">
        <v>33800</v>
      </c>
      <c r="Q130" s="86"/>
      <c r="R130" s="2"/>
      <c r="S130" s="296"/>
    </row>
    <row r="131" spans="3:19" x14ac:dyDescent="0.25">
      <c r="C131" s="347"/>
      <c r="D131" s="347"/>
      <c r="E131" s="347"/>
      <c r="F131" s="348"/>
      <c r="G131" s="2"/>
      <c r="H131" s="1"/>
      <c r="I131" s="347"/>
      <c r="J131" s="349"/>
      <c r="K131" s="349"/>
      <c r="L131" s="349"/>
      <c r="M131" s="349"/>
      <c r="N131" s="349"/>
      <c r="O131" s="349"/>
      <c r="P131" s="349"/>
      <c r="Q131" s="313"/>
      <c r="R131" s="1"/>
      <c r="S131" s="1"/>
    </row>
    <row r="132" spans="3:19" x14ac:dyDescent="0.25">
      <c r="C132" s="347"/>
      <c r="D132" s="347"/>
      <c r="E132" s="347"/>
      <c r="F132" s="348"/>
      <c r="G132" s="2"/>
      <c r="H132" s="1"/>
      <c r="I132" s="347"/>
      <c r="J132" s="349"/>
      <c r="K132" s="349"/>
      <c r="L132" s="349"/>
      <c r="M132" s="349"/>
      <c r="N132" s="349"/>
      <c r="O132" s="349"/>
      <c r="P132" s="349"/>
      <c r="Q132" s="313"/>
      <c r="R132" s="1"/>
      <c r="S132" s="1"/>
    </row>
    <row r="133" spans="3:19" x14ac:dyDescent="0.25">
      <c r="C133" s="347"/>
      <c r="D133" s="347"/>
      <c r="E133" s="347"/>
      <c r="F133" s="348"/>
      <c r="G133" s="2"/>
      <c r="H133" s="1"/>
      <c r="I133" s="347"/>
      <c r="J133" s="349"/>
      <c r="K133" s="349"/>
      <c r="L133" s="349"/>
      <c r="M133" s="349"/>
      <c r="N133" s="349"/>
      <c r="O133" s="349"/>
      <c r="P133" s="349"/>
      <c r="Q133" s="313"/>
      <c r="R133" s="1"/>
      <c r="S133" s="1"/>
    </row>
    <row r="134" spans="3:19" ht="18" x14ac:dyDescent="0.25">
      <c r="C134" s="312"/>
      <c r="D134" s="312"/>
      <c r="E134" s="312"/>
      <c r="F134" s="437" t="s">
        <v>0</v>
      </c>
      <c r="G134" s="437"/>
      <c r="H134" s="437"/>
      <c r="I134" s="437" t="s">
        <v>254</v>
      </c>
      <c r="J134" s="437"/>
      <c r="K134" s="437"/>
      <c r="L134" s="437"/>
      <c r="M134" s="437"/>
      <c r="N134" s="437"/>
      <c r="O134" s="437"/>
      <c r="P134" s="437"/>
      <c r="Q134" s="350"/>
      <c r="R134" s="1"/>
      <c r="S134" s="1"/>
    </row>
    <row r="135" spans="3:19" ht="18" x14ac:dyDescent="0.25">
      <c r="C135" s="282"/>
      <c r="D135" s="2"/>
      <c r="E135" s="2"/>
      <c r="F135" s="437" t="s">
        <v>1</v>
      </c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2"/>
      <c r="R135" s="1"/>
      <c r="S135" s="1"/>
    </row>
    <row r="136" spans="3:19" x14ac:dyDescent="0.25">
      <c r="C136" s="351"/>
      <c r="D136" s="351"/>
      <c r="E136" s="351"/>
      <c r="F136" s="445" t="s">
        <v>2</v>
      </c>
      <c r="G136" s="445" t="s">
        <v>38</v>
      </c>
      <c r="H136" s="445" t="s">
        <v>4</v>
      </c>
      <c r="I136" s="441" t="s">
        <v>12</v>
      </c>
      <c r="J136" s="352" t="s">
        <v>56</v>
      </c>
      <c r="K136" s="328"/>
      <c r="L136" s="328"/>
      <c r="M136" s="449" t="s">
        <v>6</v>
      </c>
      <c r="N136" s="450"/>
      <c r="O136" s="451"/>
      <c r="P136" s="445" t="s">
        <v>7</v>
      </c>
      <c r="Q136" s="438" t="s">
        <v>8</v>
      </c>
      <c r="R136" s="1"/>
      <c r="S136" s="1"/>
    </row>
    <row r="137" spans="3:19" x14ac:dyDescent="0.25">
      <c r="C137" s="407" t="s">
        <v>9</v>
      </c>
      <c r="D137" s="407" t="s">
        <v>10</v>
      </c>
      <c r="E137" s="407" t="s">
        <v>11</v>
      </c>
      <c r="F137" s="446"/>
      <c r="G137" s="446"/>
      <c r="H137" s="446"/>
      <c r="I137" s="448"/>
      <c r="J137" s="441" t="s">
        <v>13</v>
      </c>
      <c r="K137" s="441" t="s">
        <v>14</v>
      </c>
      <c r="L137" s="443" t="s">
        <v>15</v>
      </c>
      <c r="M137" s="441" t="s">
        <v>16</v>
      </c>
      <c r="N137" s="407" t="s">
        <v>17</v>
      </c>
      <c r="O137" s="407" t="s">
        <v>18</v>
      </c>
      <c r="P137" s="446"/>
      <c r="Q137" s="439"/>
      <c r="R137" s="1"/>
      <c r="S137" s="1"/>
    </row>
    <row r="138" spans="3:19" x14ac:dyDescent="0.25">
      <c r="C138" s="408"/>
      <c r="D138" s="408"/>
      <c r="E138" s="408"/>
      <c r="F138" s="447"/>
      <c r="G138" s="447"/>
      <c r="H138" s="447"/>
      <c r="I138" s="442"/>
      <c r="J138" s="442"/>
      <c r="K138" s="442"/>
      <c r="L138" s="444"/>
      <c r="M138" s="442"/>
      <c r="N138" s="408"/>
      <c r="O138" s="408"/>
      <c r="P138" s="447"/>
      <c r="Q138" s="440"/>
      <c r="R138" s="1"/>
      <c r="S138" s="1"/>
    </row>
    <row r="139" spans="3:19" ht="26.25" x14ac:dyDescent="0.25">
      <c r="C139" s="288">
        <v>1000</v>
      </c>
      <c r="D139" s="288">
        <v>1100</v>
      </c>
      <c r="E139" s="288">
        <v>113</v>
      </c>
      <c r="F139" s="295" t="s">
        <v>201</v>
      </c>
      <c r="G139" s="353" t="s">
        <v>91</v>
      </c>
      <c r="H139" s="290"/>
      <c r="I139" s="288">
        <v>15</v>
      </c>
      <c r="J139" s="301">
        <v>4412.26</v>
      </c>
      <c r="K139" s="290">
        <v>0</v>
      </c>
      <c r="L139" s="301">
        <v>4412.26</v>
      </c>
      <c r="M139" s="301"/>
      <c r="N139" s="301">
        <v>362.26</v>
      </c>
      <c r="O139" s="301">
        <v>362.26</v>
      </c>
      <c r="P139" s="301">
        <v>4050</v>
      </c>
      <c r="Q139" s="343"/>
      <c r="R139" s="2"/>
      <c r="S139" s="296"/>
    </row>
    <row r="140" spans="3:19" x14ac:dyDescent="0.25">
      <c r="C140" s="40"/>
      <c r="D140" s="40"/>
      <c r="E140" s="40"/>
      <c r="F140" s="61" t="s">
        <v>92</v>
      </c>
      <c r="G140" s="90"/>
      <c r="H140" s="90"/>
      <c r="I140" s="61"/>
      <c r="J140" s="91">
        <v>4412.26</v>
      </c>
      <c r="K140" s="91">
        <v>0</v>
      </c>
      <c r="L140" s="91">
        <v>4412.26</v>
      </c>
      <c r="M140" s="91">
        <v>0</v>
      </c>
      <c r="N140" s="91">
        <v>362.26</v>
      </c>
      <c r="O140" s="91">
        <v>362.26</v>
      </c>
      <c r="P140" s="91">
        <v>4050</v>
      </c>
      <c r="Q140" s="86"/>
      <c r="R140" s="2"/>
      <c r="S140" s="296"/>
    </row>
    <row r="141" spans="3:19" x14ac:dyDescent="0.25">
      <c r="C141" s="288">
        <v>1000</v>
      </c>
      <c r="D141" s="288">
        <v>1100</v>
      </c>
      <c r="E141" s="288">
        <v>113</v>
      </c>
      <c r="F141" s="295"/>
      <c r="G141" s="10" t="s">
        <v>94</v>
      </c>
      <c r="H141" s="290"/>
      <c r="I141" s="288"/>
      <c r="J141" s="234"/>
      <c r="K141" s="234">
        <v>0</v>
      </c>
      <c r="L141" s="234"/>
      <c r="M141" s="234"/>
      <c r="N141" s="234"/>
      <c r="O141" s="234"/>
      <c r="P141" s="108">
        <v>0</v>
      </c>
      <c r="Q141" s="341"/>
      <c r="R141" s="1"/>
      <c r="S141" s="1"/>
    </row>
    <row r="142" spans="3:19" x14ac:dyDescent="0.25">
      <c r="C142" s="288">
        <v>1000</v>
      </c>
      <c r="D142" s="288">
        <v>1100</v>
      </c>
      <c r="E142" s="288">
        <v>113</v>
      </c>
      <c r="F142" s="295" t="s">
        <v>217</v>
      </c>
      <c r="G142" s="10" t="s">
        <v>94</v>
      </c>
      <c r="H142" s="290"/>
      <c r="I142" s="288">
        <v>15</v>
      </c>
      <c r="J142" s="234">
        <v>4596</v>
      </c>
      <c r="K142" s="234">
        <v>0</v>
      </c>
      <c r="L142" s="234">
        <v>4596</v>
      </c>
      <c r="M142" s="234"/>
      <c r="N142" s="234">
        <v>396</v>
      </c>
      <c r="O142" s="234">
        <v>396</v>
      </c>
      <c r="P142" s="108">
        <v>4200</v>
      </c>
      <c r="Q142" s="341"/>
      <c r="R142" s="1"/>
      <c r="S142" s="1"/>
    </row>
    <row r="143" spans="3:19" x14ac:dyDescent="0.25">
      <c r="C143" s="288">
        <v>1000</v>
      </c>
      <c r="D143" s="288">
        <v>1100</v>
      </c>
      <c r="E143" s="288">
        <v>113</v>
      </c>
      <c r="F143" s="295" t="s">
        <v>95</v>
      </c>
      <c r="G143" s="10" t="s">
        <v>96</v>
      </c>
      <c r="H143" s="290"/>
      <c r="I143" s="288">
        <v>15</v>
      </c>
      <c r="J143" s="234">
        <v>4596</v>
      </c>
      <c r="K143" s="234">
        <v>0</v>
      </c>
      <c r="L143" s="234">
        <v>4596</v>
      </c>
      <c r="M143" s="234"/>
      <c r="N143" s="234">
        <v>396</v>
      </c>
      <c r="O143" s="234">
        <v>396</v>
      </c>
      <c r="P143" s="108">
        <v>4200</v>
      </c>
      <c r="Q143" s="341"/>
      <c r="R143" s="1"/>
      <c r="S143" s="1"/>
    </row>
    <row r="144" spans="3:19" x14ac:dyDescent="0.25">
      <c r="C144" s="288">
        <v>1000</v>
      </c>
      <c r="D144" s="288">
        <v>1100</v>
      </c>
      <c r="E144" s="288">
        <v>113</v>
      </c>
      <c r="F144" s="295"/>
      <c r="G144" s="10" t="s">
        <v>98</v>
      </c>
      <c r="H144" s="290"/>
      <c r="I144" s="288"/>
      <c r="J144" s="234"/>
      <c r="K144" s="234">
        <v>0</v>
      </c>
      <c r="L144" s="234">
        <v>0</v>
      </c>
      <c r="M144" s="234"/>
      <c r="N144" s="234"/>
      <c r="O144" s="234">
        <v>0</v>
      </c>
      <c r="P144" s="108">
        <v>0</v>
      </c>
      <c r="Q144" s="341"/>
    </row>
    <row r="145" spans="3:17" x14ac:dyDescent="0.25">
      <c r="C145" s="288">
        <v>1000</v>
      </c>
      <c r="D145" s="288">
        <v>1100</v>
      </c>
      <c r="E145" s="288">
        <v>113</v>
      </c>
      <c r="F145" s="295" t="s">
        <v>99</v>
      </c>
      <c r="G145" s="10" t="s">
        <v>100</v>
      </c>
      <c r="H145" s="290"/>
      <c r="I145" s="288">
        <v>15</v>
      </c>
      <c r="J145" s="234">
        <v>3201.86</v>
      </c>
      <c r="K145" s="234">
        <v>0</v>
      </c>
      <c r="L145" s="234">
        <v>3201.86</v>
      </c>
      <c r="M145" s="234"/>
      <c r="N145" s="234">
        <v>101.86</v>
      </c>
      <c r="O145" s="234">
        <v>101.86</v>
      </c>
      <c r="P145" s="108">
        <v>3100</v>
      </c>
      <c r="Q145" s="341"/>
    </row>
    <row r="146" spans="3:17" x14ac:dyDescent="0.25">
      <c r="C146" s="288">
        <v>1000</v>
      </c>
      <c r="D146" s="288">
        <v>1100</v>
      </c>
      <c r="E146" s="288">
        <v>113</v>
      </c>
      <c r="F146" s="295"/>
      <c r="G146" s="10"/>
      <c r="H146" s="290"/>
      <c r="I146" s="288"/>
      <c r="J146" s="234"/>
      <c r="K146" s="234"/>
      <c r="L146" s="234">
        <v>0</v>
      </c>
      <c r="M146" s="234"/>
      <c r="N146" s="234"/>
      <c r="O146" s="234">
        <v>0</v>
      </c>
      <c r="P146" s="108">
        <v>0</v>
      </c>
      <c r="Q146" s="19"/>
    </row>
    <row r="147" spans="3:17" x14ac:dyDescent="0.25">
      <c r="C147" s="288">
        <v>1000</v>
      </c>
      <c r="D147" s="288">
        <v>1100</v>
      </c>
      <c r="E147" s="288">
        <v>113</v>
      </c>
      <c r="F147" s="295" t="s">
        <v>103</v>
      </c>
      <c r="G147" s="10" t="s">
        <v>102</v>
      </c>
      <c r="H147" s="290"/>
      <c r="I147" s="288">
        <v>15</v>
      </c>
      <c r="J147" s="234">
        <v>4596</v>
      </c>
      <c r="K147" s="234">
        <v>0</v>
      </c>
      <c r="L147" s="234">
        <v>4596</v>
      </c>
      <c r="M147" s="234"/>
      <c r="N147" s="234">
        <v>396</v>
      </c>
      <c r="O147" s="234">
        <v>396</v>
      </c>
      <c r="P147" s="108">
        <v>4200</v>
      </c>
      <c r="Q147" s="19"/>
    </row>
    <row r="148" spans="3:17" x14ac:dyDescent="0.25">
      <c r="C148" s="288">
        <v>1000</v>
      </c>
      <c r="D148" s="288">
        <v>1100</v>
      </c>
      <c r="E148" s="288">
        <v>113</v>
      </c>
      <c r="F148" s="295" t="s">
        <v>93</v>
      </c>
      <c r="G148" s="10" t="s">
        <v>102</v>
      </c>
      <c r="H148" s="290"/>
      <c r="I148" s="288">
        <v>15</v>
      </c>
      <c r="J148" s="234">
        <v>4596</v>
      </c>
      <c r="K148" s="234">
        <v>0</v>
      </c>
      <c r="L148" s="234">
        <v>4596</v>
      </c>
      <c r="M148" s="234"/>
      <c r="N148" s="234">
        <v>396</v>
      </c>
      <c r="O148" s="234">
        <v>396</v>
      </c>
      <c r="P148" s="108">
        <v>4200</v>
      </c>
      <c r="Q148" s="19"/>
    </row>
    <row r="149" spans="3:17" x14ac:dyDescent="0.25">
      <c r="C149" s="288">
        <v>1000</v>
      </c>
      <c r="D149" s="288">
        <v>1100</v>
      </c>
      <c r="E149" s="288">
        <v>113</v>
      </c>
      <c r="F149" s="345"/>
      <c r="G149" s="10" t="s">
        <v>102</v>
      </c>
      <c r="H149" s="354"/>
      <c r="I149" s="288"/>
      <c r="J149" s="234"/>
      <c r="K149" s="234"/>
      <c r="L149" s="234"/>
      <c r="M149" s="234"/>
      <c r="N149" s="234"/>
      <c r="O149" s="234"/>
      <c r="P149" s="108">
        <v>0</v>
      </c>
      <c r="Q149" s="19"/>
    </row>
    <row r="150" spans="3:17" x14ac:dyDescent="0.25">
      <c r="C150" s="288">
        <v>1000</v>
      </c>
      <c r="D150" s="288">
        <v>1100</v>
      </c>
      <c r="E150" s="288">
        <v>113</v>
      </c>
      <c r="F150" s="294" t="s">
        <v>227</v>
      </c>
      <c r="G150" s="10" t="s">
        <v>105</v>
      </c>
      <c r="H150" s="300"/>
      <c r="I150" s="288">
        <v>15</v>
      </c>
      <c r="J150" s="308">
        <v>5562.4</v>
      </c>
      <c r="K150" s="308"/>
      <c r="L150" s="308">
        <v>5562.4</v>
      </c>
      <c r="M150" s="308"/>
      <c r="N150" s="308">
        <v>562.4</v>
      </c>
      <c r="O150" s="308">
        <v>562.4</v>
      </c>
      <c r="P150" s="309">
        <v>5000</v>
      </c>
      <c r="Q150" s="19"/>
    </row>
    <row r="151" spans="3:17" x14ac:dyDescent="0.25">
      <c r="C151" s="54"/>
      <c r="D151" s="54"/>
      <c r="E151" s="54"/>
      <c r="F151" s="24" t="s">
        <v>106</v>
      </c>
      <c r="G151" s="25"/>
      <c r="H151" s="34"/>
      <c r="I151" s="320"/>
      <c r="J151" s="298">
        <v>27148.260000000002</v>
      </c>
      <c r="K151" s="298">
        <v>0</v>
      </c>
      <c r="L151" s="298">
        <v>27148.260000000002</v>
      </c>
      <c r="M151" s="298">
        <v>0</v>
      </c>
      <c r="N151" s="298">
        <v>2248.2600000000002</v>
      </c>
      <c r="O151" s="298">
        <v>2248.2600000000002</v>
      </c>
      <c r="P151" s="298">
        <v>24900</v>
      </c>
      <c r="Q151" s="24"/>
    </row>
    <row r="152" spans="3:17" x14ac:dyDescent="0.25">
      <c r="C152" s="288">
        <v>1000</v>
      </c>
      <c r="D152" s="288">
        <v>1100</v>
      </c>
      <c r="E152" s="288">
        <v>113</v>
      </c>
      <c r="F152" s="294" t="s">
        <v>151</v>
      </c>
      <c r="G152" s="50" t="s">
        <v>107</v>
      </c>
      <c r="H152" s="295"/>
      <c r="I152" s="288">
        <v>15</v>
      </c>
      <c r="J152" s="308">
        <v>5562.4</v>
      </c>
      <c r="K152" s="308"/>
      <c r="L152" s="308">
        <v>5562.4</v>
      </c>
      <c r="M152" s="308"/>
      <c r="N152" s="308">
        <v>562.4</v>
      </c>
      <c r="O152" s="308">
        <v>562.4</v>
      </c>
      <c r="P152" s="309">
        <v>5000</v>
      </c>
      <c r="Q152" s="343"/>
    </row>
    <row r="153" spans="3:17" x14ac:dyDescent="0.25">
      <c r="C153" s="288">
        <v>1000</v>
      </c>
      <c r="D153" s="288">
        <v>1100</v>
      </c>
      <c r="E153" s="288">
        <v>113</v>
      </c>
      <c r="F153" s="294"/>
      <c r="G153" s="10" t="s">
        <v>36</v>
      </c>
      <c r="H153" s="295"/>
      <c r="I153" s="288">
        <v>0</v>
      </c>
      <c r="J153" s="107">
        <v>0</v>
      </c>
      <c r="K153" s="107">
        <v>0</v>
      </c>
      <c r="L153" s="107">
        <v>0</v>
      </c>
      <c r="M153" s="107"/>
      <c r="N153" s="107">
        <v>0</v>
      </c>
      <c r="O153" s="325">
        <v>0</v>
      </c>
      <c r="P153" s="107">
        <v>0</v>
      </c>
      <c r="Q153" s="343"/>
    </row>
    <row r="154" spans="3:17" x14ac:dyDescent="0.25">
      <c r="C154" s="54"/>
      <c r="D154" s="54"/>
      <c r="E154" s="54"/>
      <c r="F154" s="24" t="s">
        <v>171</v>
      </c>
      <c r="G154" s="25"/>
      <c r="H154" s="34"/>
      <c r="I154" s="320"/>
      <c r="J154" s="298">
        <v>5562.4</v>
      </c>
      <c r="K154" s="298">
        <v>0</v>
      </c>
      <c r="L154" s="298">
        <v>5562.4</v>
      </c>
      <c r="M154" s="298">
        <v>0</v>
      </c>
      <c r="N154" s="298">
        <v>562.4</v>
      </c>
      <c r="O154" s="298">
        <v>562.4</v>
      </c>
      <c r="P154" s="298">
        <v>5000</v>
      </c>
      <c r="Q154" s="24"/>
    </row>
    <row r="155" spans="3:17" x14ac:dyDescent="0.25">
      <c r="C155" s="288">
        <v>1000</v>
      </c>
      <c r="D155" s="288">
        <v>1100</v>
      </c>
      <c r="E155" s="322">
        <v>113</v>
      </c>
      <c r="F155" s="294" t="s">
        <v>153</v>
      </c>
      <c r="G155" s="79" t="s">
        <v>108</v>
      </c>
      <c r="H155" s="305"/>
      <c r="I155" s="288">
        <v>15</v>
      </c>
      <c r="J155" s="108">
        <v>4953.2</v>
      </c>
      <c r="K155" s="108"/>
      <c r="L155" s="107">
        <v>4953.2</v>
      </c>
      <c r="M155" s="108"/>
      <c r="N155" s="108">
        <v>453.2</v>
      </c>
      <c r="O155" s="301">
        <v>453.2</v>
      </c>
      <c r="P155" s="107">
        <v>4500</v>
      </c>
      <c r="Q155" s="343"/>
    </row>
    <row r="156" spans="3:17" x14ac:dyDescent="0.25">
      <c r="C156" s="288">
        <v>1000</v>
      </c>
      <c r="D156" s="288">
        <v>1100</v>
      </c>
      <c r="E156" s="288">
        <v>113</v>
      </c>
      <c r="F156" s="344" t="s">
        <v>154</v>
      </c>
      <c r="G156" s="50" t="s">
        <v>109</v>
      </c>
      <c r="H156" s="305"/>
      <c r="I156" s="288">
        <v>15</v>
      </c>
      <c r="J156" s="355">
        <v>4715</v>
      </c>
      <c r="K156" s="355"/>
      <c r="L156" s="355">
        <v>4715</v>
      </c>
      <c r="M156" s="107"/>
      <c r="N156" s="355">
        <v>415</v>
      </c>
      <c r="O156" s="355">
        <v>415</v>
      </c>
      <c r="P156" s="107">
        <v>4300</v>
      </c>
      <c r="Q156" s="343"/>
    </row>
    <row r="157" spans="3:17" x14ac:dyDescent="0.25">
      <c r="C157" s="288">
        <v>1000</v>
      </c>
      <c r="D157" s="288">
        <v>1100</v>
      </c>
      <c r="E157" s="288">
        <v>113</v>
      </c>
      <c r="F157" s="295" t="s">
        <v>110</v>
      </c>
      <c r="G157" s="39" t="s">
        <v>111</v>
      </c>
      <c r="H157" s="290"/>
      <c r="I157" s="288">
        <v>15</v>
      </c>
      <c r="J157" s="356">
        <v>4715</v>
      </c>
      <c r="K157" s="356"/>
      <c r="L157" s="356">
        <v>4715</v>
      </c>
      <c r="M157" s="107"/>
      <c r="N157" s="356">
        <v>415</v>
      </c>
      <c r="O157" s="356">
        <v>415</v>
      </c>
      <c r="P157" s="107">
        <v>4300</v>
      </c>
      <c r="Q157" s="343"/>
    </row>
    <row r="158" spans="3:17" ht="24.75" x14ac:dyDescent="0.25">
      <c r="C158" s="322">
        <v>1000</v>
      </c>
      <c r="D158" s="322">
        <v>1100</v>
      </c>
      <c r="E158" s="322">
        <v>113</v>
      </c>
      <c r="F158" s="357" t="s">
        <v>155</v>
      </c>
      <c r="G158" s="50" t="s">
        <v>109</v>
      </c>
      <c r="H158" s="358"/>
      <c r="I158" s="288">
        <v>15</v>
      </c>
      <c r="J158" s="234">
        <v>4715</v>
      </c>
      <c r="K158" s="234"/>
      <c r="L158" s="234">
        <v>4715</v>
      </c>
      <c r="M158" s="108"/>
      <c r="N158" s="234">
        <v>415</v>
      </c>
      <c r="O158" s="234">
        <v>415</v>
      </c>
      <c r="P158" s="107">
        <v>4300</v>
      </c>
      <c r="Q158" s="343"/>
    </row>
    <row r="159" spans="3:17" x14ac:dyDescent="0.25">
      <c r="C159" s="288">
        <v>1000</v>
      </c>
      <c r="D159" s="288">
        <v>1100</v>
      </c>
      <c r="E159" s="288">
        <v>113</v>
      </c>
      <c r="F159" s="295" t="s">
        <v>112</v>
      </c>
      <c r="G159" s="353" t="s">
        <v>113</v>
      </c>
      <c r="H159" s="290"/>
      <c r="I159" s="288">
        <v>15</v>
      </c>
      <c r="J159" s="356">
        <v>4468.8</v>
      </c>
      <c r="K159" s="356"/>
      <c r="L159" s="356">
        <v>4468.8</v>
      </c>
      <c r="M159" s="107"/>
      <c r="N159" s="356">
        <v>375.8</v>
      </c>
      <c r="O159" s="356">
        <v>375.8</v>
      </c>
      <c r="P159" s="107">
        <v>4093</v>
      </c>
      <c r="Q159" s="290"/>
    </row>
    <row r="160" spans="3:17" x14ac:dyDescent="0.25">
      <c r="C160" s="95"/>
      <c r="D160" s="24"/>
      <c r="E160" s="33"/>
      <c r="F160" s="24" t="s">
        <v>114</v>
      </c>
      <c r="G160" s="359"/>
      <c r="H160" s="297"/>
      <c r="I160" s="298"/>
      <c r="J160" s="297">
        <v>23567</v>
      </c>
      <c r="K160" s="297">
        <v>0</v>
      </c>
      <c r="L160" s="297">
        <v>23567</v>
      </c>
      <c r="M160" s="297">
        <v>0</v>
      </c>
      <c r="N160" s="297">
        <v>2074</v>
      </c>
      <c r="O160" s="297">
        <v>2074</v>
      </c>
      <c r="P160" s="297">
        <v>21493</v>
      </c>
      <c r="Q160" s="90"/>
    </row>
    <row r="161" spans="3:19" x14ac:dyDescent="0.25">
      <c r="C161" s="90"/>
      <c r="D161" s="90"/>
      <c r="E161" s="90"/>
      <c r="F161" s="97" t="s">
        <v>115</v>
      </c>
      <c r="G161" s="90"/>
      <c r="H161" s="360"/>
      <c r="I161" s="90"/>
      <c r="J161" s="34">
        <v>321217.98000000004</v>
      </c>
      <c r="K161" s="34">
        <v>218.36999999999998</v>
      </c>
      <c r="L161" s="34">
        <v>321436.35000000003</v>
      </c>
      <c r="M161" s="34">
        <v>0</v>
      </c>
      <c r="N161" s="34">
        <v>28059.559999999998</v>
      </c>
      <c r="O161" s="34">
        <v>28059.559999999998</v>
      </c>
      <c r="P161" s="34">
        <v>293376.79000000004</v>
      </c>
      <c r="Q161" s="90"/>
    </row>
    <row r="163" spans="3:19" x14ac:dyDescent="0.25">
      <c r="C163" s="1"/>
      <c r="D163" s="1"/>
      <c r="E163" s="1"/>
      <c r="F163" s="361" t="s">
        <v>116</v>
      </c>
      <c r="G163" s="361"/>
      <c r="H163" s="361"/>
      <c r="I163" s="315"/>
      <c r="J163" s="315"/>
      <c r="K163" s="315" t="s">
        <v>117</v>
      </c>
      <c r="L163" s="362"/>
      <c r="M163" s="362"/>
      <c r="N163" s="1"/>
      <c r="O163" s="1"/>
      <c r="P163" s="1"/>
      <c r="Q163" s="1"/>
    </row>
    <row r="164" spans="3:19" x14ac:dyDescent="0.25">
      <c r="C164" s="1"/>
      <c r="D164" s="1"/>
      <c r="E164" s="1"/>
      <c r="F164" s="361"/>
      <c r="G164" s="361"/>
      <c r="H164" s="314"/>
      <c r="I164" s="315"/>
      <c r="J164" s="315"/>
      <c r="K164" s="315"/>
      <c r="L164" s="362"/>
      <c r="M164" s="362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363"/>
      <c r="G165" s="364"/>
      <c r="H165" s="314"/>
      <c r="I165" s="315"/>
      <c r="J165" s="365"/>
      <c r="K165" s="365"/>
      <c r="L165" s="365"/>
      <c r="M165" s="366"/>
      <c r="N165" s="1"/>
      <c r="O165" s="1"/>
      <c r="P165" s="1"/>
      <c r="Q165" s="1"/>
    </row>
    <row r="166" spans="3:19" x14ac:dyDescent="0.25">
      <c r="C166" s="1"/>
      <c r="D166" s="1"/>
      <c r="E166" s="1"/>
      <c r="F166" s="361" t="s">
        <v>160</v>
      </c>
      <c r="G166" s="361"/>
      <c r="H166" s="361"/>
      <c r="I166" s="315"/>
      <c r="J166" s="315" t="s">
        <v>159</v>
      </c>
      <c r="K166" s="315"/>
      <c r="L166" s="362"/>
      <c r="M166" s="362"/>
      <c r="N166" s="1"/>
      <c r="O166" s="1"/>
      <c r="P166" s="1"/>
      <c r="Q166" s="1"/>
    </row>
    <row r="167" spans="3:19" x14ac:dyDescent="0.25">
      <c r="C167" s="1"/>
      <c r="D167" s="1"/>
      <c r="E167" s="1"/>
      <c r="F167" s="361" t="s">
        <v>118</v>
      </c>
      <c r="G167" s="361"/>
      <c r="H167" s="361"/>
      <c r="I167" s="361"/>
      <c r="J167" s="436" t="s">
        <v>119</v>
      </c>
      <c r="K167" s="436"/>
      <c r="L167" s="436"/>
      <c r="M167" s="436"/>
      <c r="N167" s="1"/>
      <c r="O167" s="1"/>
      <c r="P167" s="1"/>
      <c r="Q167" s="1"/>
    </row>
    <row r="168" spans="3:19" x14ac:dyDescent="0.25">
      <c r="C168" s="1"/>
      <c r="D168" s="1"/>
      <c r="E168" s="1"/>
      <c r="F168" s="361"/>
      <c r="G168" s="361"/>
      <c r="H168" s="361"/>
      <c r="I168" s="361"/>
      <c r="J168" s="338"/>
      <c r="K168" s="338"/>
      <c r="L168" s="338"/>
      <c r="M168" s="338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282"/>
      <c r="D172" s="282"/>
      <c r="E172" s="282"/>
      <c r="F172" s="437" t="s">
        <v>0</v>
      </c>
      <c r="G172" s="437"/>
      <c r="H172" s="437"/>
      <c r="Q172" s="282"/>
      <c r="R172" s="1"/>
      <c r="S172" s="1"/>
    </row>
    <row r="173" spans="3:19" ht="18" x14ac:dyDescent="0.25">
      <c r="C173" s="283"/>
      <c r="D173" s="284"/>
      <c r="E173" s="284"/>
      <c r="F173" s="437" t="s">
        <v>1</v>
      </c>
      <c r="G173" s="437"/>
      <c r="H173" s="437"/>
      <c r="I173" s="437" t="s">
        <v>254</v>
      </c>
      <c r="J173" s="437"/>
      <c r="K173" s="437"/>
      <c r="L173" s="437"/>
      <c r="M173" s="437"/>
      <c r="N173" s="437"/>
      <c r="O173" s="437"/>
      <c r="P173" s="437"/>
      <c r="Q173" s="284"/>
      <c r="R173" s="1"/>
      <c r="S173" s="1"/>
    </row>
    <row r="174" spans="3:19" x14ac:dyDescent="0.25">
      <c r="C174" s="1"/>
      <c r="D174" s="1"/>
      <c r="E174" s="1"/>
      <c r="F174" s="361"/>
      <c r="G174" s="361"/>
      <c r="H174" s="361"/>
      <c r="I174" s="361"/>
      <c r="J174" s="338"/>
      <c r="K174" s="338"/>
      <c r="L174" s="338"/>
      <c r="M174" s="338"/>
      <c r="N174" s="1"/>
      <c r="O174" s="1"/>
      <c r="P174" s="1"/>
      <c r="Q174" s="1"/>
    </row>
    <row r="175" spans="3:19" x14ac:dyDescent="0.25">
      <c r="C175" s="1"/>
      <c r="D175" s="1"/>
      <c r="E175" s="1"/>
      <c r="F175" s="361"/>
      <c r="G175" s="361"/>
      <c r="H175" s="361"/>
      <c r="I175" s="361"/>
      <c r="J175" s="338"/>
      <c r="K175" s="338"/>
      <c r="L175" s="338"/>
      <c r="M175" s="338"/>
      <c r="N175" s="1"/>
      <c r="O175" s="1"/>
      <c r="P175" s="1"/>
      <c r="Q175" s="1"/>
    </row>
    <row r="176" spans="3:19" x14ac:dyDescent="0.25">
      <c r="C176" s="288">
        <v>4000</v>
      </c>
      <c r="D176" s="288">
        <v>4500</v>
      </c>
      <c r="E176" s="288">
        <v>451</v>
      </c>
      <c r="F176" s="295" t="s">
        <v>81</v>
      </c>
      <c r="G176" s="10" t="s">
        <v>174</v>
      </c>
      <c r="H176" s="290"/>
      <c r="I176" s="288">
        <v>15</v>
      </c>
      <c r="J176" s="108">
        <v>2500</v>
      </c>
      <c r="K176" s="108"/>
      <c r="L176" s="108">
        <v>2500</v>
      </c>
      <c r="M176" s="108"/>
      <c r="N176" s="108">
        <v>0</v>
      </c>
      <c r="O176" s="108">
        <v>0</v>
      </c>
      <c r="P176" s="108">
        <v>2500</v>
      </c>
      <c r="Q176" s="368"/>
      <c r="R176" s="2"/>
      <c r="S176" s="296"/>
    </row>
    <row r="177" spans="3:17" x14ac:dyDescent="0.25">
      <c r="C177" s="90"/>
      <c r="D177" s="90"/>
      <c r="E177" s="90"/>
      <c r="F177" s="97" t="s">
        <v>115</v>
      </c>
      <c r="G177" s="90"/>
      <c r="H177" s="360"/>
      <c r="I177" s="90"/>
      <c r="J177" s="34">
        <v>2500</v>
      </c>
      <c r="K177" s="34"/>
      <c r="L177" s="34">
        <v>2500</v>
      </c>
      <c r="M177" s="34"/>
      <c r="N177" s="34"/>
      <c r="O177" s="34"/>
      <c r="P177" s="34">
        <v>2500</v>
      </c>
      <c r="Q177" s="90"/>
    </row>
    <row r="179" spans="3:17" x14ac:dyDescent="0.25">
      <c r="C179" s="1"/>
      <c r="D179" s="1"/>
      <c r="E179" s="1"/>
      <c r="F179" s="361" t="s">
        <v>116</v>
      </c>
      <c r="G179" s="361"/>
      <c r="H179" s="361"/>
      <c r="I179" s="315"/>
      <c r="J179" s="315"/>
      <c r="K179" s="315" t="s">
        <v>117</v>
      </c>
      <c r="L179" s="362"/>
      <c r="M179" s="362"/>
      <c r="N179" s="1"/>
      <c r="O179" s="1"/>
      <c r="P179" s="1"/>
      <c r="Q179" s="1"/>
    </row>
    <row r="180" spans="3:17" x14ac:dyDescent="0.25">
      <c r="C180" s="1"/>
      <c r="D180" s="1"/>
      <c r="E180" s="1"/>
      <c r="F180" s="361"/>
      <c r="G180" s="361"/>
      <c r="H180" s="314"/>
      <c r="I180" s="315"/>
      <c r="J180" s="315"/>
      <c r="K180" s="315"/>
      <c r="L180" s="362"/>
      <c r="M180" s="362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363"/>
      <c r="G181" s="364"/>
      <c r="H181" s="314"/>
      <c r="I181" s="315"/>
      <c r="J181" s="365"/>
      <c r="K181" s="365"/>
      <c r="L181" s="365"/>
      <c r="M181" s="366"/>
      <c r="N181" s="1"/>
      <c r="O181" s="1"/>
      <c r="P181" s="1"/>
      <c r="Q181" s="1"/>
    </row>
    <row r="182" spans="3:17" x14ac:dyDescent="0.25">
      <c r="C182" s="1"/>
      <c r="D182" s="1"/>
      <c r="E182" s="1"/>
      <c r="F182" s="361" t="s">
        <v>160</v>
      </c>
      <c r="G182" s="361"/>
      <c r="H182" s="361"/>
      <c r="I182" s="315"/>
      <c r="J182" s="315" t="s">
        <v>159</v>
      </c>
      <c r="K182" s="315"/>
      <c r="L182" s="362"/>
      <c r="M182" s="362"/>
      <c r="N182" s="1"/>
      <c r="O182" s="1"/>
      <c r="P182" s="1"/>
      <c r="Q182" s="1"/>
    </row>
    <row r="183" spans="3:17" x14ac:dyDescent="0.25">
      <c r="C183" s="1"/>
      <c r="D183" s="1"/>
      <c r="E183" s="1"/>
      <c r="F183" s="361" t="s">
        <v>118</v>
      </c>
      <c r="G183" s="361"/>
      <c r="H183" s="361"/>
      <c r="I183" s="361"/>
      <c r="J183" s="436" t="s">
        <v>119</v>
      </c>
      <c r="K183" s="436"/>
      <c r="L183" s="436"/>
      <c r="M183" s="436"/>
      <c r="N183" s="1"/>
      <c r="O183" s="1"/>
      <c r="P183" s="1"/>
      <c r="Q183" s="1"/>
    </row>
    <row r="184" spans="3:17" x14ac:dyDescent="0.25">
      <c r="C184" s="1"/>
      <c r="D184" s="1"/>
      <c r="E184" s="1"/>
      <c r="F184" s="361"/>
      <c r="G184" s="361"/>
      <c r="H184" s="361"/>
      <c r="I184" s="361"/>
      <c r="J184" s="338"/>
      <c r="K184" s="338"/>
      <c r="L184" s="338"/>
      <c r="M184" s="338"/>
      <c r="N184" s="1"/>
      <c r="O184" s="1"/>
      <c r="P184" s="1"/>
      <c r="Q184" s="1"/>
    </row>
    <row r="205" spans="6:8" x14ac:dyDescent="0.25">
      <c r="F205" s="1"/>
      <c r="G205" s="1"/>
      <c r="H205" s="1"/>
    </row>
    <row r="215" spans="6:8" x14ac:dyDescent="0.25">
      <c r="F215" s="1"/>
      <c r="G215" s="1"/>
      <c r="H215" s="369"/>
    </row>
    <row r="216" spans="6:8" x14ac:dyDescent="0.25">
      <c r="F216" s="1"/>
      <c r="G216" s="1"/>
      <c r="H216" s="369"/>
    </row>
    <row r="217" spans="6:8" x14ac:dyDescent="0.25">
      <c r="F217" s="1"/>
      <c r="G217" s="1"/>
      <c r="H217" s="369"/>
    </row>
    <row r="218" spans="6:8" x14ac:dyDescent="0.25">
      <c r="F218" s="1"/>
      <c r="G218" s="1"/>
      <c r="H218" s="369"/>
    </row>
    <row r="219" spans="6:8" x14ac:dyDescent="0.25">
      <c r="F219" s="348"/>
      <c r="G219" s="1"/>
      <c r="H219" s="369"/>
    </row>
    <row r="220" spans="6:8" x14ac:dyDescent="0.25">
      <c r="F220" s="1"/>
      <c r="G220" s="1"/>
      <c r="H220" s="369"/>
    </row>
    <row r="221" spans="6:8" x14ac:dyDescent="0.25">
      <c r="F221" s="1"/>
      <c r="G221" s="1"/>
      <c r="H221" s="369"/>
    </row>
    <row r="222" spans="6:8" x14ac:dyDescent="0.25">
      <c r="F222" s="348"/>
      <c r="G222" s="1"/>
      <c r="H222" s="369"/>
    </row>
    <row r="223" spans="6:8" x14ac:dyDescent="0.25">
      <c r="F223" s="1"/>
      <c r="G223" s="1"/>
      <c r="H223" s="369"/>
    </row>
    <row r="224" spans="6:8" x14ac:dyDescent="0.25">
      <c r="F224" s="348"/>
      <c r="G224" s="1"/>
      <c r="H224" s="369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5F7D-964D-4CF6-B2AC-6D17D0C18A6E}">
  <dimension ref="A1:W224"/>
  <sheetViews>
    <sheetView tabSelected="1" topLeftCell="A144" workbookViewId="0">
      <selection activeCell="H176" sqref="H176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282"/>
      <c r="D4" s="282"/>
      <c r="E4" s="282"/>
      <c r="F4" s="437" t="s">
        <v>0</v>
      </c>
      <c r="G4" s="437"/>
      <c r="H4" s="437"/>
      <c r="I4" s="437" t="s">
        <v>255</v>
      </c>
      <c r="J4" s="437"/>
      <c r="K4" s="437"/>
      <c r="L4" s="437"/>
      <c r="M4" s="437"/>
      <c r="N4" s="437"/>
      <c r="O4" s="437"/>
      <c r="P4" s="437"/>
      <c r="Q4" s="282"/>
      <c r="R4" s="1"/>
      <c r="S4" s="1"/>
    </row>
    <row r="5" spans="3:19" ht="18" x14ac:dyDescent="0.25">
      <c r="C5" s="283"/>
      <c r="D5" s="284"/>
      <c r="E5" s="284"/>
      <c r="F5" s="437" t="s">
        <v>1</v>
      </c>
      <c r="G5" s="437"/>
      <c r="H5" s="437"/>
      <c r="I5" s="461"/>
      <c r="J5" s="461"/>
      <c r="K5" s="461"/>
      <c r="L5" s="461"/>
      <c r="M5" s="461"/>
      <c r="N5" s="461"/>
      <c r="O5" s="461"/>
      <c r="P5" s="461"/>
      <c r="Q5" s="284"/>
      <c r="R5" s="1"/>
      <c r="S5" s="1"/>
    </row>
    <row r="6" spans="3:19" x14ac:dyDescent="0.25">
      <c r="C6" s="285"/>
      <c r="D6" s="285"/>
      <c r="E6" s="285"/>
      <c r="F6" s="462" t="s">
        <v>2</v>
      </c>
      <c r="G6" s="445" t="s">
        <v>3</v>
      </c>
      <c r="H6" s="445" t="s">
        <v>4</v>
      </c>
      <c r="I6" s="286"/>
      <c r="J6" s="287" t="s">
        <v>5</v>
      </c>
      <c r="K6" s="287"/>
      <c r="L6" s="287"/>
      <c r="M6" s="465" t="s">
        <v>6</v>
      </c>
      <c r="N6" s="466"/>
      <c r="O6" s="467"/>
      <c r="P6" s="445" t="s">
        <v>7</v>
      </c>
      <c r="Q6" s="438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463"/>
      <c r="G7" s="446"/>
      <c r="H7" s="446"/>
      <c r="I7" s="441" t="s">
        <v>12</v>
      </c>
      <c r="J7" s="407" t="s">
        <v>13</v>
      </c>
      <c r="K7" s="407" t="s">
        <v>14</v>
      </c>
      <c r="L7" s="438" t="s">
        <v>15</v>
      </c>
      <c r="M7" s="407" t="s">
        <v>16</v>
      </c>
      <c r="N7" s="407" t="s">
        <v>17</v>
      </c>
      <c r="O7" s="407" t="s">
        <v>18</v>
      </c>
      <c r="P7" s="446"/>
      <c r="Q7" s="439"/>
      <c r="R7" s="1"/>
      <c r="S7" s="1"/>
    </row>
    <row r="8" spans="3:19" x14ac:dyDescent="0.25">
      <c r="C8" s="408"/>
      <c r="D8" s="408"/>
      <c r="E8" s="408"/>
      <c r="F8" s="464"/>
      <c r="G8" s="447"/>
      <c r="H8" s="447"/>
      <c r="I8" s="442"/>
      <c r="J8" s="408"/>
      <c r="K8" s="408"/>
      <c r="L8" s="440"/>
      <c r="M8" s="408"/>
      <c r="N8" s="408"/>
      <c r="O8" s="408"/>
      <c r="P8" s="447"/>
      <c r="Q8" s="440"/>
      <c r="R8" s="1"/>
      <c r="S8" s="1"/>
    </row>
    <row r="9" spans="3:19" ht="35.1" customHeight="1" x14ac:dyDescent="0.25">
      <c r="C9" s="288">
        <v>1000</v>
      </c>
      <c r="D9" s="288">
        <v>1100</v>
      </c>
      <c r="E9" s="288">
        <v>113</v>
      </c>
      <c r="F9" s="289" t="s">
        <v>166</v>
      </c>
      <c r="G9" s="10" t="s">
        <v>19</v>
      </c>
      <c r="H9" s="290"/>
      <c r="I9" s="288">
        <v>15</v>
      </c>
      <c r="J9" s="107">
        <v>17407.95</v>
      </c>
      <c r="K9" s="107">
        <v>0</v>
      </c>
      <c r="L9" s="107">
        <v>17407.95</v>
      </c>
      <c r="M9" s="107"/>
      <c r="N9" s="107">
        <f>3198.02-0.07</f>
        <v>3197.95</v>
      </c>
      <c r="O9" s="108">
        <v>3197.95</v>
      </c>
      <c r="P9" s="107">
        <f>L9-O9</f>
        <v>14210</v>
      </c>
      <c r="Q9" s="10"/>
      <c r="R9" s="291"/>
      <c r="S9" s="292"/>
    </row>
    <row r="10" spans="3:19" ht="35.1" customHeight="1" x14ac:dyDescent="0.25">
      <c r="C10" s="288">
        <v>1000</v>
      </c>
      <c r="D10" s="288">
        <v>1100</v>
      </c>
      <c r="E10" s="288">
        <v>113</v>
      </c>
      <c r="F10" s="293"/>
      <c r="G10" s="50" t="s">
        <v>20</v>
      </c>
      <c r="H10" s="290"/>
      <c r="I10" s="288"/>
      <c r="J10" s="107"/>
      <c r="K10" s="107"/>
      <c r="L10" s="107"/>
      <c r="M10" s="107"/>
      <c r="N10" s="107"/>
      <c r="O10" s="108"/>
      <c r="P10" s="107">
        <f t="shared" ref="P10:P14" si="0">L10-O10</f>
        <v>0</v>
      </c>
      <c r="Q10" s="10"/>
      <c r="R10" s="291"/>
      <c r="S10" s="292"/>
    </row>
    <row r="11" spans="3:19" ht="35.1" customHeight="1" x14ac:dyDescent="0.25">
      <c r="C11" s="288">
        <v>1000</v>
      </c>
      <c r="D11" s="288">
        <v>1100</v>
      </c>
      <c r="E11" s="288">
        <v>113</v>
      </c>
      <c r="F11" s="294" t="s">
        <v>120</v>
      </c>
      <c r="G11" s="10" t="s">
        <v>21</v>
      </c>
      <c r="H11" s="290"/>
      <c r="I11" s="288">
        <v>15</v>
      </c>
      <c r="J11" s="107">
        <v>2786.41</v>
      </c>
      <c r="K11" s="107">
        <v>0</v>
      </c>
      <c r="L11" s="107">
        <f>J11+K11</f>
        <v>2786.41</v>
      </c>
      <c r="M11" s="107"/>
      <c r="N11" s="107">
        <v>36.409999999999997</v>
      </c>
      <c r="O11" s="108">
        <f>N11</f>
        <v>36.409999999999997</v>
      </c>
      <c r="P11" s="107">
        <f t="shared" si="0"/>
        <v>2750</v>
      </c>
      <c r="Q11" s="10"/>
      <c r="R11" s="291"/>
      <c r="S11" s="292"/>
    </row>
    <row r="12" spans="3:19" ht="35.1" customHeight="1" x14ac:dyDescent="0.25">
      <c r="C12" s="288">
        <v>1000</v>
      </c>
      <c r="D12" s="288">
        <v>1100</v>
      </c>
      <c r="E12" s="288">
        <v>113</v>
      </c>
      <c r="F12" s="295" t="s">
        <v>183</v>
      </c>
      <c r="G12" s="10" t="s">
        <v>22</v>
      </c>
      <c r="H12" s="290"/>
      <c r="I12" s="288">
        <v>15</v>
      </c>
      <c r="J12" s="107">
        <v>2786.41</v>
      </c>
      <c r="K12" s="107">
        <v>0</v>
      </c>
      <c r="L12" s="107">
        <f>J12+K12</f>
        <v>2786.41</v>
      </c>
      <c r="M12" s="107"/>
      <c r="N12" s="107">
        <v>36.409999999999997</v>
      </c>
      <c r="O12" s="108">
        <f>N12</f>
        <v>36.409999999999997</v>
      </c>
      <c r="P12" s="107">
        <f t="shared" si="0"/>
        <v>2750</v>
      </c>
      <c r="Q12" s="10"/>
      <c r="R12" s="291"/>
      <c r="S12" s="292"/>
    </row>
    <row r="13" spans="3:19" ht="35.1" customHeight="1" x14ac:dyDescent="0.25">
      <c r="C13" s="288">
        <v>1000</v>
      </c>
      <c r="D13" s="288">
        <v>1100</v>
      </c>
      <c r="E13" s="288">
        <v>113</v>
      </c>
      <c r="F13" s="294" t="s">
        <v>121</v>
      </c>
      <c r="G13" s="10" t="s">
        <v>23</v>
      </c>
      <c r="H13" s="290"/>
      <c r="I13" s="288">
        <v>15</v>
      </c>
      <c r="J13" s="107">
        <v>2379.1999999999998</v>
      </c>
      <c r="K13" s="107">
        <v>20.8</v>
      </c>
      <c r="L13" s="107">
        <f>J13+K13</f>
        <v>2400</v>
      </c>
      <c r="M13" s="107"/>
      <c r="N13" s="107">
        <v>0</v>
      </c>
      <c r="O13" s="108">
        <v>0</v>
      </c>
      <c r="P13" s="107">
        <f t="shared" si="0"/>
        <v>2400</v>
      </c>
      <c r="Q13" s="19"/>
      <c r="R13" s="296"/>
      <c r="S13" s="296"/>
    </row>
    <row r="14" spans="3:19" ht="35.1" customHeight="1" x14ac:dyDescent="0.25">
      <c r="C14" s="288">
        <v>1000</v>
      </c>
      <c r="D14" s="288">
        <v>1100</v>
      </c>
      <c r="E14" s="288">
        <v>113</v>
      </c>
      <c r="F14" s="294" t="s">
        <v>122</v>
      </c>
      <c r="G14" s="10" t="s">
        <v>23</v>
      </c>
      <c r="H14" s="295"/>
      <c r="I14" s="288">
        <v>15</v>
      </c>
      <c r="J14" s="107">
        <v>2379.1999999999998</v>
      </c>
      <c r="K14" s="107">
        <v>20.8</v>
      </c>
      <c r="L14" s="107">
        <f>J14+K14</f>
        <v>2400</v>
      </c>
      <c r="M14" s="107"/>
      <c r="N14" s="107">
        <v>0</v>
      </c>
      <c r="O14" s="108">
        <v>0</v>
      </c>
      <c r="P14" s="107">
        <f t="shared" si="0"/>
        <v>2400</v>
      </c>
      <c r="Q14" s="19"/>
      <c r="R14" s="296"/>
      <c r="S14" s="296"/>
    </row>
    <row r="15" spans="3:19" ht="35.1" customHeight="1" x14ac:dyDescent="0.25">
      <c r="C15" s="40"/>
      <c r="D15" s="40"/>
      <c r="E15" s="40"/>
      <c r="F15" s="24" t="s">
        <v>24</v>
      </c>
      <c r="G15" s="25"/>
      <c r="H15" s="61"/>
      <c r="I15" s="297"/>
      <c r="J15" s="298">
        <f>SUM(J9:J14)</f>
        <v>27739.170000000002</v>
      </c>
      <c r="K15" s="298">
        <f t="shared" ref="K15:P15" si="1">SUM(K9:K14)</f>
        <v>41.6</v>
      </c>
      <c r="L15" s="298">
        <f t="shared" si="1"/>
        <v>27780.77</v>
      </c>
      <c r="M15" s="298">
        <f t="shared" si="1"/>
        <v>0</v>
      </c>
      <c r="N15" s="298">
        <f t="shared" si="1"/>
        <v>3270.7699999999995</v>
      </c>
      <c r="O15" s="298">
        <f t="shared" si="1"/>
        <v>3270.7699999999995</v>
      </c>
      <c r="P15" s="298">
        <f t="shared" si="1"/>
        <v>24510</v>
      </c>
      <c r="Q15" s="28"/>
      <c r="R15" s="296"/>
      <c r="S15" s="296"/>
    </row>
    <row r="16" spans="3:19" ht="35.1" customHeight="1" x14ac:dyDescent="0.25">
      <c r="C16" s="288">
        <v>1000</v>
      </c>
      <c r="D16" s="288">
        <v>1100</v>
      </c>
      <c r="E16" s="288">
        <v>113</v>
      </c>
      <c r="F16" s="299" t="s">
        <v>123</v>
      </c>
      <c r="G16" s="50" t="s">
        <v>25</v>
      </c>
      <c r="H16" s="300"/>
      <c r="I16" s="288">
        <v>12</v>
      </c>
      <c r="J16" s="108">
        <v>3962.56</v>
      </c>
      <c r="K16" s="108"/>
      <c r="L16" s="107">
        <v>3962.56</v>
      </c>
      <c r="M16" s="108"/>
      <c r="N16" s="108">
        <v>362.56</v>
      </c>
      <c r="O16" s="301">
        <v>362.56</v>
      </c>
      <c r="P16" s="107">
        <v>3600</v>
      </c>
      <c r="Q16" s="302"/>
      <c r="R16" s="296"/>
      <c r="S16" s="296"/>
    </row>
    <row r="17" spans="3:23" ht="35.1" customHeight="1" x14ac:dyDescent="0.25">
      <c r="C17" s="40"/>
      <c r="D17" s="40"/>
      <c r="E17" s="40"/>
      <c r="F17" s="24" t="s">
        <v>26</v>
      </c>
      <c r="G17" s="32"/>
      <c r="H17" s="90"/>
      <c r="I17" s="297"/>
      <c r="J17" s="297">
        <f>J16</f>
        <v>3962.56</v>
      </c>
      <c r="K17" s="297">
        <f t="shared" ref="K17:M17" si="2">K16</f>
        <v>0</v>
      </c>
      <c r="L17" s="297">
        <f>L16</f>
        <v>3962.56</v>
      </c>
      <c r="M17" s="297">
        <f t="shared" si="2"/>
        <v>0</v>
      </c>
      <c r="N17" s="297">
        <f>N16</f>
        <v>362.56</v>
      </c>
      <c r="O17" s="297">
        <f>O16</f>
        <v>362.56</v>
      </c>
      <c r="P17" s="297">
        <f>P16</f>
        <v>3600</v>
      </c>
      <c r="Q17" s="35"/>
      <c r="R17" s="296"/>
      <c r="S17" s="296"/>
    </row>
    <row r="18" spans="3:23" ht="35.1" customHeight="1" x14ac:dyDescent="0.25">
      <c r="C18" s="288">
        <v>1000</v>
      </c>
      <c r="D18" s="288">
        <v>1100</v>
      </c>
      <c r="E18" s="288">
        <v>113</v>
      </c>
      <c r="F18" s="295" t="s">
        <v>27</v>
      </c>
      <c r="G18" s="39" t="s">
        <v>28</v>
      </c>
      <c r="H18" s="290"/>
      <c r="I18" s="288">
        <v>15</v>
      </c>
      <c r="J18" s="108">
        <v>9795</v>
      </c>
      <c r="K18" s="108"/>
      <c r="L18" s="107">
        <f>J18+K18</f>
        <v>9795</v>
      </c>
      <c r="M18" s="108"/>
      <c r="N18" s="108">
        <v>1454</v>
      </c>
      <c r="O18" s="301">
        <v>1454</v>
      </c>
      <c r="P18" s="107">
        <f>L18-O18</f>
        <v>8341</v>
      </c>
      <c r="Q18" s="303"/>
      <c r="R18" s="296"/>
      <c r="S18" s="296"/>
    </row>
    <row r="19" spans="3:23" ht="35.1" customHeight="1" x14ac:dyDescent="0.25">
      <c r="C19" s="40"/>
      <c r="D19" s="40"/>
      <c r="E19" s="40"/>
      <c r="F19" s="24" t="s">
        <v>29</v>
      </c>
      <c r="G19" s="32"/>
      <c r="H19" s="90"/>
      <c r="I19" s="297"/>
      <c r="J19" s="297">
        <f>J18</f>
        <v>9795</v>
      </c>
      <c r="K19" s="297">
        <f t="shared" ref="K19:P19" si="3">K18</f>
        <v>0</v>
      </c>
      <c r="L19" s="297">
        <f t="shared" si="3"/>
        <v>9795</v>
      </c>
      <c r="M19" s="297">
        <f t="shared" si="3"/>
        <v>0</v>
      </c>
      <c r="N19" s="297">
        <f t="shared" si="3"/>
        <v>1454</v>
      </c>
      <c r="O19" s="297">
        <f t="shared" si="3"/>
        <v>1454</v>
      </c>
      <c r="P19" s="297">
        <f t="shared" si="3"/>
        <v>8341</v>
      </c>
      <c r="Q19" s="35"/>
      <c r="R19" s="296"/>
      <c r="S19" s="296"/>
    </row>
    <row r="20" spans="3:23" ht="35.1" customHeight="1" x14ac:dyDescent="0.25">
      <c r="C20" s="288">
        <v>1000</v>
      </c>
      <c r="D20" s="288">
        <v>1100</v>
      </c>
      <c r="E20" s="288">
        <v>113</v>
      </c>
      <c r="F20" s="294" t="s">
        <v>124</v>
      </c>
      <c r="G20" s="39" t="s">
        <v>30</v>
      </c>
      <c r="H20" s="300"/>
      <c r="I20" s="288">
        <v>15</v>
      </c>
      <c r="J20" s="108">
        <v>5562.4</v>
      </c>
      <c r="K20" s="108"/>
      <c r="L20" s="108">
        <f>J20-K20</f>
        <v>5562.4</v>
      </c>
      <c r="M20" s="108"/>
      <c r="N20" s="108">
        <v>562.4</v>
      </c>
      <c r="O20" s="108">
        <f>N20</f>
        <v>562.4</v>
      </c>
      <c r="P20" s="108">
        <f>L20-O20</f>
        <v>5000</v>
      </c>
      <c r="Q20" s="19"/>
      <c r="R20" s="296"/>
      <c r="S20" s="296"/>
    </row>
    <row r="21" spans="3:23" ht="35.1" customHeight="1" x14ac:dyDescent="0.25">
      <c r="C21" s="288">
        <v>1000</v>
      </c>
      <c r="D21" s="288">
        <v>1100</v>
      </c>
      <c r="E21" s="288">
        <v>113</v>
      </c>
      <c r="F21" s="295" t="s">
        <v>184</v>
      </c>
      <c r="G21" s="50" t="s">
        <v>31</v>
      </c>
      <c r="H21" s="290"/>
      <c r="I21" s="288">
        <v>15</v>
      </c>
      <c r="J21" s="108">
        <v>4417.3599999999997</v>
      </c>
      <c r="K21" s="108"/>
      <c r="L21" s="108">
        <f>J21-K21</f>
        <v>4417.3599999999997</v>
      </c>
      <c r="M21" s="108"/>
      <c r="N21" s="108">
        <v>367.36</v>
      </c>
      <c r="O21" s="108">
        <f>N21</f>
        <v>367.36</v>
      </c>
      <c r="P21" s="108">
        <f t="shared" ref="P21" si="4">L21-O21</f>
        <v>4049.9999999999995</v>
      </c>
      <c r="Q21" s="19"/>
      <c r="R21" s="296"/>
      <c r="S21" s="296"/>
    </row>
    <row r="22" spans="3:23" ht="35.1" customHeight="1" x14ac:dyDescent="0.25">
      <c r="C22" s="40"/>
      <c r="D22" s="40"/>
      <c r="E22" s="40"/>
      <c r="F22" s="24" t="s">
        <v>32</v>
      </c>
      <c r="G22" s="32"/>
      <c r="H22" s="90"/>
      <c r="I22" s="40"/>
      <c r="J22" s="297">
        <f>SUM(J20:J21)</f>
        <v>9979.7599999999984</v>
      </c>
      <c r="K22" s="297">
        <f t="shared" ref="K22:P22" si="5">SUM(K20:K21)</f>
        <v>0</v>
      </c>
      <c r="L22" s="297">
        <f t="shared" si="5"/>
        <v>9979.7599999999984</v>
      </c>
      <c r="M22" s="297">
        <f t="shared" si="5"/>
        <v>0</v>
      </c>
      <c r="N22" s="297">
        <f t="shared" si="5"/>
        <v>929.76</v>
      </c>
      <c r="O22" s="297">
        <f t="shared" si="5"/>
        <v>929.76</v>
      </c>
      <c r="P22" s="297">
        <f t="shared" si="5"/>
        <v>9050</v>
      </c>
      <c r="Q22" s="35"/>
      <c r="R22" s="296"/>
      <c r="S22" s="296"/>
    </row>
    <row r="23" spans="3:23" ht="35.1" customHeight="1" x14ac:dyDescent="0.25">
      <c r="C23" s="288">
        <v>1000</v>
      </c>
      <c r="D23" s="288">
        <v>1100</v>
      </c>
      <c r="E23" s="288">
        <v>113</v>
      </c>
      <c r="F23" s="294" t="s">
        <v>170</v>
      </c>
      <c r="G23" s="50" t="s">
        <v>33</v>
      </c>
      <c r="H23" s="290"/>
      <c r="I23" s="288">
        <v>15</v>
      </c>
      <c r="J23" s="108">
        <v>4953.2</v>
      </c>
      <c r="K23" s="108"/>
      <c r="L23" s="107">
        <v>4953.2</v>
      </c>
      <c r="M23" s="108"/>
      <c r="N23" s="108">
        <v>453.2</v>
      </c>
      <c r="O23" s="301">
        <f>N23</f>
        <v>453.2</v>
      </c>
      <c r="P23" s="107">
        <f>L23-O23</f>
        <v>4500</v>
      </c>
      <c r="Q23" s="19"/>
      <c r="R23" s="296"/>
      <c r="S23" s="296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97"/>
      <c r="J24" s="298">
        <f>J23</f>
        <v>4953.2</v>
      </c>
      <c r="K24" s="298">
        <f t="shared" ref="K24:P24" si="6">K23</f>
        <v>0</v>
      </c>
      <c r="L24" s="298">
        <f t="shared" si="6"/>
        <v>4953.2</v>
      </c>
      <c r="M24" s="298">
        <f t="shared" si="6"/>
        <v>0</v>
      </c>
      <c r="N24" s="298">
        <f t="shared" si="6"/>
        <v>453.2</v>
      </c>
      <c r="O24" s="298">
        <f t="shared" si="6"/>
        <v>453.2</v>
      </c>
      <c r="P24" s="298">
        <f t="shared" si="6"/>
        <v>4500</v>
      </c>
      <c r="Q24" s="28"/>
      <c r="R24" s="2"/>
      <c r="S24" s="296"/>
    </row>
    <row r="25" spans="3:23" ht="35.1" customHeight="1" x14ac:dyDescent="0.25">
      <c r="C25" s="288">
        <v>1000</v>
      </c>
      <c r="D25" s="288">
        <v>1100</v>
      </c>
      <c r="E25" s="288">
        <v>113</v>
      </c>
      <c r="F25" s="304" t="s">
        <v>125</v>
      </c>
      <c r="G25" s="10" t="s">
        <v>35</v>
      </c>
      <c r="H25" s="305"/>
      <c r="I25" s="288">
        <v>15</v>
      </c>
      <c r="J25" s="107">
        <v>9133.81</v>
      </c>
      <c r="K25" s="107">
        <v>0</v>
      </c>
      <c r="L25" s="107">
        <f>J25+K25</f>
        <v>9133.81</v>
      </c>
      <c r="M25" s="107"/>
      <c r="N25" s="107">
        <v>1312.81</v>
      </c>
      <c r="O25" s="107">
        <f>N25</f>
        <v>1312.81</v>
      </c>
      <c r="P25" s="107">
        <f>L25-O25</f>
        <v>7821</v>
      </c>
      <c r="Q25" s="19"/>
      <c r="R25" s="2"/>
      <c r="S25" s="296"/>
    </row>
    <row r="26" spans="3:23" ht="35.1" customHeight="1" x14ac:dyDescent="0.25">
      <c r="C26" s="306">
        <v>1000</v>
      </c>
      <c r="D26" s="306">
        <v>1100</v>
      </c>
      <c r="E26" s="306">
        <v>113</v>
      </c>
      <c r="F26" s="304" t="s">
        <v>126</v>
      </c>
      <c r="G26" s="307" t="s">
        <v>163</v>
      </c>
      <c r="H26" s="290"/>
      <c r="I26" s="306">
        <v>15</v>
      </c>
      <c r="J26" s="308">
        <v>5562.4</v>
      </c>
      <c r="K26" s="308"/>
      <c r="L26" s="308">
        <f>J26-K26</f>
        <v>5562.4</v>
      </c>
      <c r="M26" s="308"/>
      <c r="N26" s="308">
        <v>562.4</v>
      </c>
      <c r="O26" s="308">
        <f>N26</f>
        <v>562.4</v>
      </c>
      <c r="P26" s="309">
        <f>L26-O26</f>
        <v>5000</v>
      </c>
      <c r="Q26" s="310"/>
      <c r="R26" s="2"/>
      <c r="S26" s="296"/>
    </row>
    <row r="27" spans="3:23" ht="35.1" customHeight="1" x14ac:dyDescent="0.25">
      <c r="C27" s="288">
        <v>1000</v>
      </c>
      <c r="D27" s="288">
        <v>1100</v>
      </c>
      <c r="E27" s="288">
        <v>113</v>
      </c>
      <c r="F27" s="311"/>
      <c r="G27" s="10" t="s">
        <v>36</v>
      </c>
      <c r="H27" s="301"/>
      <c r="I27" s="288"/>
      <c r="J27" s="107"/>
      <c r="K27" s="107">
        <v>0</v>
      </c>
      <c r="L27" s="107">
        <v>0</v>
      </c>
      <c r="M27" s="107"/>
      <c r="N27" s="107"/>
      <c r="O27" s="107"/>
      <c r="P27" s="107">
        <v>0</v>
      </c>
      <c r="Q27" s="19"/>
      <c r="R27" s="2"/>
      <c r="S27" s="296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97"/>
      <c r="J28" s="298">
        <f>SUM(J25:J27)</f>
        <v>14696.21</v>
      </c>
      <c r="K28" s="298">
        <f t="shared" ref="K28:P28" si="7">SUM(K25:K27)</f>
        <v>0</v>
      </c>
      <c r="L28" s="298">
        <f t="shared" si="7"/>
        <v>14696.21</v>
      </c>
      <c r="M28" s="298">
        <f t="shared" si="7"/>
        <v>0</v>
      </c>
      <c r="N28" s="298">
        <f t="shared" si="7"/>
        <v>1875.21</v>
      </c>
      <c r="O28" s="298">
        <f t="shared" si="7"/>
        <v>1875.21</v>
      </c>
      <c r="P28" s="298">
        <f t="shared" si="7"/>
        <v>12821</v>
      </c>
      <c r="Q28" s="28"/>
      <c r="R28" s="2"/>
      <c r="S28" s="296"/>
    </row>
    <row r="29" spans="3:23" x14ac:dyDescent="0.25">
      <c r="C29" s="312"/>
      <c r="D29" s="312"/>
      <c r="E29" s="312"/>
      <c r="F29" s="313"/>
      <c r="G29" s="292"/>
      <c r="H29" s="314"/>
      <c r="I29" s="315"/>
      <c r="J29" s="315"/>
      <c r="K29" s="315"/>
      <c r="L29" s="315"/>
      <c r="M29" s="315"/>
      <c r="N29" s="315"/>
      <c r="O29" s="315"/>
      <c r="P29" s="315"/>
      <c r="Q29" s="291"/>
      <c r="R29" s="2"/>
      <c r="S29" s="296"/>
    </row>
    <row r="30" spans="3:23" x14ac:dyDescent="0.25">
      <c r="C30" s="312"/>
      <c r="D30" s="312"/>
      <c r="E30" s="312"/>
      <c r="F30" s="313"/>
      <c r="G30" s="292"/>
      <c r="H30" s="314"/>
      <c r="I30" s="315"/>
      <c r="J30" s="315"/>
      <c r="K30" s="315"/>
      <c r="L30" s="315"/>
      <c r="M30" s="315"/>
      <c r="N30" s="315"/>
      <c r="O30" s="315"/>
      <c r="P30" s="315"/>
      <c r="Q30" s="291"/>
      <c r="R30" s="2"/>
      <c r="S30" s="296"/>
      <c r="T30" s="1"/>
      <c r="U30" s="1"/>
      <c r="V30" s="1"/>
      <c r="W30" s="1"/>
    </row>
    <row r="31" spans="3:23" ht="22.5" customHeight="1" x14ac:dyDescent="0.25">
      <c r="C31" s="312"/>
      <c r="D31" s="312"/>
      <c r="E31" s="312"/>
      <c r="F31" s="437"/>
      <c r="G31" s="437"/>
      <c r="H31" s="437"/>
      <c r="Q31" s="291"/>
      <c r="R31" s="2"/>
      <c r="S31" s="296"/>
    </row>
    <row r="32" spans="3:23" ht="29.25" customHeight="1" x14ac:dyDescent="0.25">
      <c r="C32" s="312"/>
      <c r="D32" s="312"/>
      <c r="E32" s="312"/>
      <c r="F32" s="437" t="s">
        <v>0</v>
      </c>
      <c r="G32" s="437"/>
      <c r="H32" s="437"/>
      <c r="I32" s="315"/>
      <c r="J32" s="315"/>
      <c r="K32" s="315"/>
      <c r="L32" s="315"/>
      <c r="M32" s="315"/>
      <c r="N32" s="315"/>
      <c r="O32" s="315"/>
      <c r="P32" s="315"/>
      <c r="Q32" s="291"/>
      <c r="R32" s="2"/>
      <c r="S32" s="296"/>
    </row>
    <row r="33" spans="3:23" ht="18" x14ac:dyDescent="0.25">
      <c r="C33" s="282"/>
      <c r="D33" s="2"/>
      <c r="E33" s="2"/>
      <c r="F33" s="437" t="s">
        <v>1</v>
      </c>
      <c r="G33" s="437"/>
      <c r="H33" s="437"/>
      <c r="I33" s="437" t="s">
        <v>255</v>
      </c>
      <c r="J33" s="437"/>
      <c r="K33" s="437"/>
      <c r="L33" s="437"/>
      <c r="M33" s="437"/>
      <c r="N33" s="437"/>
      <c r="O33" s="437"/>
      <c r="P33" s="437"/>
      <c r="Q33" s="2"/>
      <c r="R33" s="2"/>
      <c r="S33" s="296"/>
    </row>
    <row r="34" spans="3:23" ht="39.75" customHeight="1" x14ac:dyDescent="0.25">
      <c r="C34" s="283"/>
      <c r="D34" s="2"/>
      <c r="E34" s="2"/>
      <c r="F34" s="453"/>
      <c r="G34" s="453"/>
      <c r="H34" s="453"/>
      <c r="I34" s="316"/>
      <c r="J34" s="316"/>
      <c r="K34" s="316"/>
      <c r="L34" s="316"/>
      <c r="M34" s="316"/>
      <c r="N34" s="316"/>
      <c r="O34" s="316"/>
      <c r="P34" s="316"/>
      <c r="Q34" s="2"/>
      <c r="R34" s="2"/>
      <c r="S34" s="296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38" t="s">
        <v>2</v>
      </c>
      <c r="G35" s="445" t="s">
        <v>38</v>
      </c>
      <c r="H35" s="445" t="s">
        <v>4</v>
      </c>
      <c r="I35" s="458" t="s">
        <v>12</v>
      </c>
      <c r="J35" s="407" t="s">
        <v>13</v>
      </c>
      <c r="K35" s="407" t="s">
        <v>14</v>
      </c>
      <c r="L35" s="438" t="s">
        <v>15</v>
      </c>
      <c r="M35" s="407" t="s">
        <v>16</v>
      </c>
      <c r="N35" s="407" t="s">
        <v>17</v>
      </c>
      <c r="O35" s="411" t="s">
        <v>18</v>
      </c>
      <c r="P35" s="460" t="s">
        <v>7</v>
      </c>
      <c r="Q35" s="456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40"/>
      <c r="G36" s="447"/>
      <c r="H36" s="447"/>
      <c r="I36" s="459"/>
      <c r="J36" s="408"/>
      <c r="K36" s="408"/>
      <c r="L36" s="440"/>
      <c r="M36" s="408"/>
      <c r="N36" s="408"/>
      <c r="O36" s="412"/>
      <c r="P36" s="460"/>
      <c r="Q36" s="456"/>
      <c r="R36" s="1"/>
      <c r="S36" s="1"/>
    </row>
    <row r="37" spans="3:23" ht="41.25" customHeight="1" x14ac:dyDescent="0.25">
      <c r="C37" s="281">
        <v>1000</v>
      </c>
      <c r="D37" s="317">
        <v>1100</v>
      </c>
      <c r="E37" s="317">
        <v>113</v>
      </c>
      <c r="F37" s="318" t="s">
        <v>178</v>
      </c>
      <c r="G37" s="319" t="s">
        <v>248</v>
      </c>
      <c r="H37" s="319"/>
      <c r="I37" s="288">
        <v>15</v>
      </c>
      <c r="J37" s="107">
        <v>5928.06</v>
      </c>
      <c r="K37" s="107"/>
      <c r="L37" s="107">
        <f>J37-K37</f>
        <v>5928.06</v>
      </c>
      <c r="M37" s="107"/>
      <c r="N37" s="107">
        <v>628.05999999999995</v>
      </c>
      <c r="O37" s="107">
        <v>628.05999999999995</v>
      </c>
      <c r="P37" s="107">
        <f>L37-O37</f>
        <v>5300</v>
      </c>
      <c r="Q37" s="317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320"/>
      <c r="J38" s="321">
        <f>SUM(J37)</f>
        <v>5928.06</v>
      </c>
      <c r="K38" s="321">
        <f t="shared" ref="K38:P38" si="8">SUM(K37)</f>
        <v>0</v>
      </c>
      <c r="L38" s="321">
        <f t="shared" si="8"/>
        <v>5928.06</v>
      </c>
      <c r="M38" s="321">
        <f t="shared" si="8"/>
        <v>0</v>
      </c>
      <c r="N38" s="321">
        <f t="shared" si="8"/>
        <v>628.05999999999995</v>
      </c>
      <c r="O38" s="321">
        <f t="shared" si="8"/>
        <v>628.05999999999995</v>
      </c>
      <c r="P38" s="321">
        <f t="shared" si="8"/>
        <v>5300</v>
      </c>
      <c r="Q38" s="28"/>
      <c r="R38" s="296"/>
      <c r="S38" s="2"/>
      <c r="T38" s="2"/>
      <c r="U38" s="2"/>
      <c r="V38" s="2"/>
      <c r="W38" s="2"/>
    </row>
    <row r="39" spans="3:23" ht="39.75" customHeight="1" x14ac:dyDescent="0.25">
      <c r="C39" s="322">
        <v>1000</v>
      </c>
      <c r="D39" s="322">
        <v>1100</v>
      </c>
      <c r="E39" s="322">
        <v>113</v>
      </c>
      <c r="F39" s="323" t="s">
        <v>134</v>
      </c>
      <c r="G39" s="79" t="s">
        <v>53</v>
      </c>
      <c r="H39" s="324"/>
      <c r="I39" s="322">
        <v>15</v>
      </c>
      <c r="J39" s="108">
        <v>5562.4</v>
      </c>
      <c r="K39" s="108"/>
      <c r="L39" s="108">
        <f>J39-K39</f>
        <v>5562.4</v>
      </c>
      <c r="M39" s="108"/>
      <c r="N39" s="108">
        <v>562.4</v>
      </c>
      <c r="O39" s="108">
        <f>N39</f>
        <v>562.4</v>
      </c>
      <c r="P39" s="108">
        <f>L39-O39</f>
        <v>5000</v>
      </c>
      <c r="Q39" s="158"/>
      <c r="R39" s="296"/>
      <c r="S39" s="2"/>
      <c r="T39" s="2"/>
      <c r="U39" s="2"/>
      <c r="V39" s="2"/>
      <c r="W39" s="2"/>
    </row>
    <row r="40" spans="3:23" ht="39.75" customHeight="1" x14ac:dyDescent="0.25">
      <c r="C40" s="288">
        <v>1000</v>
      </c>
      <c r="D40" s="288">
        <v>1100</v>
      </c>
      <c r="E40" s="288">
        <v>113</v>
      </c>
      <c r="F40" s="294" t="s">
        <v>135</v>
      </c>
      <c r="G40" s="10" t="s">
        <v>31</v>
      </c>
      <c r="H40" s="295"/>
      <c r="I40" s="288">
        <v>15</v>
      </c>
      <c r="J40" s="108">
        <v>4417.3599999999997</v>
      </c>
      <c r="K40" s="108"/>
      <c r="L40" s="108">
        <f>J40-K40</f>
        <v>4417.3599999999997</v>
      </c>
      <c r="M40" s="108"/>
      <c r="N40" s="108">
        <v>367.36</v>
      </c>
      <c r="O40" s="108">
        <f>N40</f>
        <v>367.36</v>
      </c>
      <c r="P40" s="108">
        <f t="shared" ref="P40" si="9">L40-O40</f>
        <v>4049.9999999999995</v>
      </c>
      <c r="Q40" s="19"/>
      <c r="R40" s="296"/>
      <c r="S40" s="2"/>
      <c r="T40" s="2"/>
      <c r="U40" s="2"/>
      <c r="V40" s="2"/>
      <c r="W40" s="2"/>
    </row>
    <row r="41" spans="3:23" ht="39.75" customHeight="1" x14ac:dyDescent="0.25">
      <c r="C41" s="288">
        <v>1000</v>
      </c>
      <c r="D41" s="288">
        <v>1100</v>
      </c>
      <c r="E41" s="288">
        <v>113</v>
      </c>
      <c r="F41" s="295"/>
      <c r="G41" s="10" t="s">
        <v>54</v>
      </c>
      <c r="H41" s="290"/>
      <c r="I41" s="288"/>
      <c r="J41" s="107"/>
      <c r="K41" s="107"/>
      <c r="L41" s="107">
        <v>0</v>
      </c>
      <c r="M41" s="107"/>
      <c r="N41" s="107"/>
      <c r="O41" s="107">
        <v>0</v>
      </c>
      <c r="P41" s="107">
        <v>0</v>
      </c>
      <c r="Q41" s="19"/>
      <c r="R41" s="296"/>
      <c r="S41" s="2"/>
      <c r="T41" s="2"/>
      <c r="U41" s="2"/>
      <c r="V41" s="2"/>
      <c r="W41" s="2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320"/>
      <c r="J42" s="298">
        <f>SUM(J39:J41)</f>
        <v>9979.7599999999984</v>
      </c>
      <c r="K42" s="298">
        <f t="shared" ref="K42:P42" si="10">SUM(K39:K41)</f>
        <v>0</v>
      </c>
      <c r="L42" s="298">
        <f t="shared" si="10"/>
        <v>9979.7599999999984</v>
      </c>
      <c r="M42" s="298">
        <f t="shared" si="10"/>
        <v>0</v>
      </c>
      <c r="N42" s="298">
        <f t="shared" si="10"/>
        <v>929.76</v>
      </c>
      <c r="O42" s="298">
        <f t="shared" si="10"/>
        <v>929.76</v>
      </c>
      <c r="P42" s="298">
        <f t="shared" si="10"/>
        <v>9050</v>
      </c>
      <c r="Q42" s="28"/>
      <c r="R42" s="296"/>
      <c r="S42" s="2"/>
      <c r="T42" s="2"/>
      <c r="U42" s="2"/>
      <c r="V42" s="2"/>
      <c r="W42" s="2"/>
    </row>
    <row r="43" spans="3:23" ht="39.75" customHeight="1" x14ac:dyDescent="0.25">
      <c r="C43" s="288">
        <v>1000</v>
      </c>
      <c r="D43" s="288">
        <v>1100</v>
      </c>
      <c r="E43" s="288">
        <v>113</v>
      </c>
      <c r="F43" s="294" t="s">
        <v>136</v>
      </c>
      <c r="G43" s="39" t="s">
        <v>57</v>
      </c>
      <c r="H43" s="300"/>
      <c r="I43" s="288">
        <v>15</v>
      </c>
      <c r="J43" s="107">
        <v>8333</v>
      </c>
      <c r="K43" s="107"/>
      <c r="L43" s="107">
        <v>8333</v>
      </c>
      <c r="M43" s="107"/>
      <c r="N43" s="107">
        <v>1141</v>
      </c>
      <c r="O43" s="325">
        <v>1141</v>
      </c>
      <c r="P43" s="107">
        <f>L43-O43</f>
        <v>7192</v>
      </c>
      <c r="Q43" s="326"/>
      <c r="R43" s="2"/>
      <c r="S43" s="296"/>
    </row>
    <row r="44" spans="3:23" ht="39.75" customHeight="1" x14ac:dyDescent="0.25">
      <c r="C44" s="288">
        <v>1000</v>
      </c>
      <c r="D44" s="288">
        <v>1100</v>
      </c>
      <c r="E44" s="288">
        <v>113</v>
      </c>
      <c r="F44" s="295"/>
      <c r="G44" s="39" t="s">
        <v>58</v>
      </c>
      <c r="H44" s="290"/>
      <c r="I44" s="288"/>
      <c r="J44" s="107"/>
      <c r="K44" s="107"/>
      <c r="L44" s="107">
        <v>0</v>
      </c>
      <c r="M44" s="107"/>
      <c r="N44" s="107"/>
      <c r="O44" s="325"/>
      <c r="P44" s="107">
        <v>0</v>
      </c>
      <c r="Q44" s="326"/>
      <c r="R44" s="2"/>
      <c r="S44" s="296"/>
    </row>
    <row r="45" spans="3:23" ht="39.75" customHeight="1" x14ac:dyDescent="0.25">
      <c r="C45" s="288">
        <v>1000</v>
      </c>
      <c r="D45" s="288">
        <v>1100</v>
      </c>
      <c r="E45" s="288">
        <v>113</v>
      </c>
      <c r="F45" s="294" t="s">
        <v>210</v>
      </c>
      <c r="G45" s="39" t="s">
        <v>36</v>
      </c>
      <c r="H45" s="300"/>
      <c r="I45" s="288">
        <v>15</v>
      </c>
      <c r="J45" s="107">
        <v>3089.65</v>
      </c>
      <c r="K45" s="107">
        <v>0</v>
      </c>
      <c r="L45" s="107">
        <v>3089.65</v>
      </c>
      <c r="M45" s="107"/>
      <c r="N45" s="107">
        <v>89.65</v>
      </c>
      <c r="O45" s="325">
        <v>89.65</v>
      </c>
      <c r="P45" s="107">
        <f>L45-O45</f>
        <v>3000</v>
      </c>
      <c r="Q45" s="326"/>
      <c r="R45" s="2"/>
      <c r="S45" s="296"/>
    </row>
    <row r="46" spans="3:23" ht="39.75" customHeight="1" x14ac:dyDescent="0.25">
      <c r="C46" s="288">
        <v>1000</v>
      </c>
      <c r="D46" s="288">
        <v>1100</v>
      </c>
      <c r="E46" s="288">
        <v>113</v>
      </c>
      <c r="F46" s="295"/>
      <c r="G46" s="39" t="s">
        <v>59</v>
      </c>
      <c r="H46" s="290"/>
      <c r="I46" s="288"/>
      <c r="J46" s="107"/>
      <c r="K46" s="107">
        <v>0</v>
      </c>
      <c r="L46" s="107">
        <v>0</v>
      </c>
      <c r="M46" s="107"/>
      <c r="N46" s="107"/>
      <c r="O46" s="325"/>
      <c r="P46" s="107">
        <v>0</v>
      </c>
      <c r="Q46" s="326"/>
      <c r="R46" s="2"/>
      <c r="S46" s="296"/>
    </row>
    <row r="47" spans="3:23" ht="39.75" customHeight="1" x14ac:dyDescent="0.25">
      <c r="C47" s="288">
        <v>1000</v>
      </c>
      <c r="D47" s="288">
        <v>1100</v>
      </c>
      <c r="E47" s="288">
        <v>113</v>
      </c>
      <c r="F47" s="295" t="s">
        <v>60</v>
      </c>
      <c r="G47" s="39" t="s">
        <v>59</v>
      </c>
      <c r="H47" s="290"/>
      <c r="I47" s="288">
        <v>15</v>
      </c>
      <c r="J47" s="107">
        <v>4357.84</v>
      </c>
      <c r="K47" s="107">
        <v>0</v>
      </c>
      <c r="L47" s="107">
        <f>J47-K47</f>
        <v>4357.84</v>
      </c>
      <c r="M47" s="107"/>
      <c r="N47" s="107">
        <v>357.84</v>
      </c>
      <c r="O47" s="107">
        <v>357.84</v>
      </c>
      <c r="P47" s="107">
        <f>L47-O47</f>
        <v>4000</v>
      </c>
      <c r="Q47" s="326"/>
      <c r="R47" s="2"/>
      <c r="S47" s="296"/>
    </row>
    <row r="48" spans="3:23" ht="33.75" customHeight="1" x14ac:dyDescent="0.25">
      <c r="C48" s="40"/>
      <c r="D48" s="40"/>
      <c r="E48" s="40"/>
      <c r="F48" s="102" t="s">
        <v>62</v>
      </c>
      <c r="G48" s="33"/>
      <c r="H48" s="90"/>
      <c r="I48" s="40"/>
      <c r="J48" s="297">
        <f>SUM(J43:J47)</f>
        <v>15780.49</v>
      </c>
      <c r="K48" s="297">
        <f t="shared" ref="K48:P48" si="11">SUM(K43:K47)</f>
        <v>0</v>
      </c>
      <c r="L48" s="297">
        <f t="shared" si="11"/>
        <v>15780.49</v>
      </c>
      <c r="M48" s="297">
        <f t="shared" si="11"/>
        <v>0</v>
      </c>
      <c r="N48" s="297">
        <f t="shared" si="11"/>
        <v>1588.49</v>
      </c>
      <c r="O48" s="297">
        <f t="shared" si="11"/>
        <v>1588.49</v>
      </c>
      <c r="P48" s="297">
        <f t="shared" si="11"/>
        <v>14192</v>
      </c>
      <c r="Q48" s="33"/>
      <c r="R48" s="2"/>
      <c r="S48" s="296"/>
    </row>
    <row r="49" spans="3:23" x14ac:dyDescent="0.25">
      <c r="C49" s="312"/>
      <c r="D49" s="312"/>
      <c r="E49" s="312"/>
      <c r="F49" s="313"/>
      <c r="G49" s="292"/>
      <c r="H49" s="314"/>
      <c r="I49" s="315"/>
      <c r="J49" s="315"/>
      <c r="K49" s="315"/>
      <c r="L49" s="315"/>
      <c r="M49" s="315"/>
      <c r="N49" s="315"/>
      <c r="O49" s="315"/>
      <c r="P49" s="315"/>
      <c r="Q49" s="291"/>
      <c r="R49" s="2"/>
      <c r="S49" s="296"/>
    </row>
    <row r="50" spans="3:23" ht="42" customHeight="1" x14ac:dyDescent="0.25">
      <c r="C50" s="312"/>
      <c r="D50" s="312"/>
      <c r="E50" s="312"/>
      <c r="F50" s="457"/>
      <c r="G50" s="457"/>
      <c r="H50" s="457"/>
      <c r="I50" s="437"/>
      <c r="J50" s="437"/>
      <c r="K50" s="437"/>
      <c r="L50" s="437"/>
      <c r="M50" s="437"/>
      <c r="N50" s="437"/>
      <c r="O50" s="437"/>
      <c r="P50" s="437"/>
      <c r="Q50" s="291"/>
      <c r="R50" s="2"/>
      <c r="S50" s="2"/>
    </row>
    <row r="51" spans="3:23" ht="33" customHeight="1" x14ac:dyDescent="0.25">
      <c r="C51" s="312"/>
      <c r="D51" s="312"/>
      <c r="E51" s="312"/>
      <c r="F51" s="437" t="s">
        <v>0</v>
      </c>
      <c r="G51" s="437"/>
      <c r="H51" s="437"/>
      <c r="I51" s="315"/>
      <c r="J51" s="315"/>
      <c r="K51" s="315"/>
      <c r="L51" s="315"/>
      <c r="M51" s="315"/>
      <c r="N51" s="315"/>
      <c r="O51" s="315"/>
      <c r="P51" s="315"/>
      <c r="Q51" s="291"/>
      <c r="R51" s="2"/>
      <c r="S51" s="2"/>
      <c r="T51" s="1"/>
      <c r="U51" s="1"/>
      <c r="V51" s="1"/>
      <c r="W51" s="1"/>
    </row>
    <row r="52" spans="3:23" ht="18" x14ac:dyDescent="0.25">
      <c r="C52" s="282"/>
      <c r="D52" s="2"/>
      <c r="E52" s="2"/>
      <c r="F52" s="437" t="s">
        <v>1</v>
      </c>
      <c r="G52" s="437"/>
      <c r="H52" s="437"/>
      <c r="I52" s="437" t="s">
        <v>255</v>
      </c>
      <c r="J52" s="437"/>
      <c r="K52" s="437"/>
      <c r="L52" s="437"/>
      <c r="M52" s="437"/>
      <c r="N52" s="437"/>
      <c r="O52" s="437"/>
      <c r="P52" s="437"/>
      <c r="Q52" s="2"/>
      <c r="R52" s="296"/>
      <c r="S52" s="2"/>
      <c r="T52" s="1"/>
      <c r="U52" s="1"/>
      <c r="V52" s="1"/>
      <c r="W52" s="1"/>
    </row>
    <row r="53" spans="3:23" ht="42.75" customHeight="1" x14ac:dyDescent="0.25">
      <c r="C53" s="283"/>
      <c r="D53" s="2"/>
      <c r="E53" s="2"/>
      <c r="F53" s="437"/>
      <c r="G53" s="437"/>
      <c r="H53" s="437"/>
      <c r="I53" s="316"/>
      <c r="J53" s="316"/>
      <c r="K53" s="316"/>
      <c r="L53" s="316"/>
      <c r="M53" s="316"/>
      <c r="N53" s="316"/>
      <c r="O53" s="316"/>
      <c r="P53" s="316"/>
      <c r="Q53" s="2"/>
      <c r="R53" s="2"/>
      <c r="S53" s="2"/>
      <c r="T53" s="1"/>
      <c r="U53" s="1"/>
      <c r="V53" s="1"/>
      <c r="W53" s="1"/>
    </row>
    <row r="54" spans="3:23" x14ac:dyDescent="0.25">
      <c r="C54" s="407" t="s">
        <v>9</v>
      </c>
      <c r="D54" s="407" t="s">
        <v>10</v>
      </c>
      <c r="E54" s="407" t="s">
        <v>11</v>
      </c>
      <c r="F54" s="438" t="s">
        <v>2</v>
      </c>
      <c r="G54" s="445" t="s">
        <v>38</v>
      </c>
      <c r="H54" s="445" t="s">
        <v>4</v>
      </c>
      <c r="I54" s="441" t="s">
        <v>12</v>
      </c>
      <c r="J54" s="327" t="s">
        <v>39</v>
      </c>
      <c r="K54" s="327"/>
      <c r="L54" s="328"/>
      <c r="M54" s="449" t="s">
        <v>6</v>
      </c>
      <c r="N54" s="450"/>
      <c r="O54" s="451"/>
      <c r="P54" s="445" t="s">
        <v>7</v>
      </c>
      <c r="Q54" s="438" t="s">
        <v>8</v>
      </c>
      <c r="R54" s="2"/>
      <c r="S54" s="2"/>
      <c r="T54" s="1"/>
      <c r="U54" s="1"/>
      <c r="V54" s="1"/>
      <c r="W54" s="1"/>
    </row>
    <row r="55" spans="3:23" x14ac:dyDescent="0.25">
      <c r="C55" s="452"/>
      <c r="D55" s="452"/>
      <c r="E55" s="452"/>
      <c r="F55" s="439"/>
      <c r="G55" s="446"/>
      <c r="H55" s="446"/>
      <c r="I55" s="448"/>
      <c r="J55" s="441" t="s">
        <v>13</v>
      </c>
      <c r="K55" s="441" t="s">
        <v>14</v>
      </c>
      <c r="L55" s="454" t="s">
        <v>15</v>
      </c>
      <c r="M55" s="441" t="s">
        <v>16</v>
      </c>
      <c r="N55" s="407" t="s">
        <v>17</v>
      </c>
      <c r="O55" s="407" t="s">
        <v>18</v>
      </c>
      <c r="P55" s="446"/>
      <c r="Q55" s="439"/>
      <c r="R55" s="2"/>
      <c r="S55" s="2"/>
      <c r="T55" s="1"/>
      <c r="U55" s="1"/>
      <c r="V55" s="1"/>
      <c r="W55" s="1"/>
    </row>
    <row r="56" spans="3:23" ht="20.25" customHeight="1" x14ac:dyDescent="0.25">
      <c r="C56" s="408"/>
      <c r="D56" s="408"/>
      <c r="E56" s="408"/>
      <c r="F56" s="440"/>
      <c r="G56" s="447"/>
      <c r="H56" s="447"/>
      <c r="I56" s="442"/>
      <c r="J56" s="442"/>
      <c r="K56" s="442"/>
      <c r="L56" s="455"/>
      <c r="M56" s="442"/>
      <c r="N56" s="408"/>
      <c r="O56" s="408"/>
      <c r="P56" s="447"/>
      <c r="Q56" s="440"/>
      <c r="R56" s="2"/>
      <c r="S56" s="2"/>
      <c r="T56" s="1"/>
      <c r="U56" s="1"/>
      <c r="V56" s="1"/>
      <c r="W56" s="1"/>
    </row>
    <row r="57" spans="3:23" ht="35.1" customHeight="1" x14ac:dyDescent="0.25">
      <c r="C57" s="288">
        <v>1000</v>
      </c>
      <c r="D57" s="288">
        <v>1100</v>
      </c>
      <c r="E57" s="288">
        <v>113</v>
      </c>
      <c r="F57" s="294" t="s">
        <v>127</v>
      </c>
      <c r="G57" s="10" t="s">
        <v>40</v>
      </c>
      <c r="H57" s="329"/>
      <c r="I57" s="288">
        <v>15</v>
      </c>
      <c r="J57" s="107">
        <v>5928.06</v>
      </c>
      <c r="K57" s="107"/>
      <c r="L57" s="107">
        <f>J57-K57</f>
        <v>5928.06</v>
      </c>
      <c r="M57" s="107"/>
      <c r="N57" s="107">
        <v>628.05999999999995</v>
      </c>
      <c r="O57" s="107">
        <v>628.05999999999995</v>
      </c>
      <c r="P57" s="107">
        <f>L57-O57</f>
        <v>5300</v>
      </c>
      <c r="Q57" s="49"/>
      <c r="R57" s="2"/>
      <c r="S57" s="2"/>
      <c r="T57" s="1"/>
      <c r="U57" s="1"/>
      <c r="V57" s="1"/>
      <c r="W57" s="1"/>
    </row>
    <row r="58" spans="3:23" ht="35.1" customHeight="1" x14ac:dyDescent="0.25">
      <c r="C58" s="288">
        <v>1000</v>
      </c>
      <c r="D58" s="288">
        <v>1100</v>
      </c>
      <c r="E58" s="288">
        <v>113</v>
      </c>
      <c r="F58" s="311" t="s">
        <v>165</v>
      </c>
      <c r="G58" s="50" t="s">
        <v>187</v>
      </c>
      <c r="H58" s="301"/>
      <c r="I58" s="288">
        <v>15</v>
      </c>
      <c r="J58" s="107">
        <v>4357.84</v>
      </c>
      <c r="K58" s="107">
        <v>0</v>
      </c>
      <c r="L58" s="107">
        <f>J58-K58</f>
        <v>4357.84</v>
      </c>
      <c r="M58" s="107"/>
      <c r="N58" s="107">
        <v>357.84</v>
      </c>
      <c r="O58" s="107">
        <v>357.84</v>
      </c>
      <c r="P58" s="107">
        <f>L58-O58</f>
        <v>4000</v>
      </c>
      <c r="Q58" s="49"/>
      <c r="R58" s="2"/>
      <c r="S58" s="2"/>
      <c r="T58" s="1"/>
      <c r="U58" s="1"/>
      <c r="V58" s="1"/>
      <c r="W58" s="1"/>
    </row>
    <row r="59" spans="3:23" ht="35.1" customHeight="1" x14ac:dyDescent="0.25">
      <c r="C59" s="288">
        <v>1000</v>
      </c>
      <c r="D59" s="288">
        <v>1100</v>
      </c>
      <c r="E59" s="288">
        <v>113</v>
      </c>
      <c r="F59" s="295" t="s">
        <v>41</v>
      </c>
      <c r="G59" s="10" t="s">
        <v>42</v>
      </c>
      <c r="H59" s="290"/>
      <c r="I59" s="288">
        <v>15</v>
      </c>
      <c r="J59" s="107">
        <v>4357.84</v>
      </c>
      <c r="K59" s="107">
        <v>0</v>
      </c>
      <c r="L59" s="107">
        <f>J59-K59</f>
        <v>4357.84</v>
      </c>
      <c r="M59" s="107"/>
      <c r="N59" s="107">
        <v>357.84</v>
      </c>
      <c r="O59" s="107">
        <v>357.84</v>
      </c>
      <c r="P59" s="107">
        <f>L59-O59</f>
        <v>4000</v>
      </c>
      <c r="Q59" s="19"/>
      <c r="R59" s="296"/>
      <c r="S59" s="296"/>
      <c r="T59" s="1"/>
      <c r="U59" s="1"/>
      <c r="V59" s="1"/>
      <c r="W59" s="1"/>
    </row>
    <row r="60" spans="3:23" ht="35.1" customHeight="1" x14ac:dyDescent="0.25">
      <c r="C60" s="288">
        <v>1000</v>
      </c>
      <c r="D60" s="288">
        <v>1100</v>
      </c>
      <c r="E60" s="288">
        <v>113</v>
      </c>
      <c r="F60" s="294" t="s">
        <v>128</v>
      </c>
      <c r="G60" s="51" t="s">
        <v>43</v>
      </c>
      <c r="H60" s="290"/>
      <c r="I60" s="288">
        <v>15</v>
      </c>
      <c r="J60" s="107">
        <v>5928.06</v>
      </c>
      <c r="K60" s="107"/>
      <c r="L60" s="107">
        <f t="shared" ref="L60" si="12">J60-K60</f>
        <v>5928.06</v>
      </c>
      <c r="M60" s="107"/>
      <c r="N60" s="107">
        <v>628.05999999999995</v>
      </c>
      <c r="O60" s="107">
        <v>628.05999999999995</v>
      </c>
      <c r="P60" s="107">
        <f>L60-O60</f>
        <v>5300</v>
      </c>
      <c r="Q60" s="19"/>
      <c r="R60" s="296"/>
      <c r="S60" s="296"/>
      <c r="T60" s="1"/>
      <c r="U60" s="1"/>
      <c r="V60" s="1"/>
      <c r="W60" s="1"/>
    </row>
    <row r="61" spans="3:23" ht="35.1" customHeight="1" x14ac:dyDescent="0.25">
      <c r="C61" s="288">
        <v>1000</v>
      </c>
      <c r="D61" s="288">
        <v>1100</v>
      </c>
      <c r="E61" s="288">
        <v>113</v>
      </c>
      <c r="F61" s="294" t="s">
        <v>129</v>
      </c>
      <c r="G61" s="10" t="s">
        <v>23</v>
      </c>
      <c r="H61" s="329"/>
      <c r="I61" s="288">
        <v>15</v>
      </c>
      <c r="J61" s="107">
        <v>2379.1999999999998</v>
      </c>
      <c r="K61" s="107">
        <v>20.8</v>
      </c>
      <c r="L61" s="107">
        <f>J61+K61</f>
        <v>2400</v>
      </c>
      <c r="M61" s="107"/>
      <c r="N61" s="107">
        <v>0</v>
      </c>
      <c r="O61" s="108">
        <v>0</v>
      </c>
      <c r="P61" s="107">
        <f t="shared" ref="P61:P62" si="13">L61-O61</f>
        <v>2400</v>
      </c>
      <c r="Q61" s="19"/>
      <c r="R61" s="296"/>
      <c r="S61" s="296"/>
      <c r="T61" s="1"/>
      <c r="U61" s="1"/>
      <c r="V61" s="1"/>
      <c r="W61" s="1"/>
    </row>
    <row r="62" spans="3:23" ht="35.1" customHeight="1" x14ac:dyDescent="0.25">
      <c r="C62" s="288">
        <v>1000</v>
      </c>
      <c r="D62" s="288">
        <v>1100</v>
      </c>
      <c r="E62" s="288">
        <v>113</v>
      </c>
      <c r="F62" s="294"/>
      <c r="G62" s="330" t="s">
        <v>42</v>
      </c>
      <c r="H62" s="290"/>
      <c r="I62" s="288"/>
      <c r="J62" s="107"/>
      <c r="K62" s="107"/>
      <c r="L62" s="107"/>
      <c r="M62" s="107"/>
      <c r="N62" s="107"/>
      <c r="O62" s="107"/>
      <c r="P62" s="107">
        <f t="shared" si="13"/>
        <v>0</v>
      </c>
      <c r="Q62" s="49"/>
      <c r="R62" s="2"/>
      <c r="S62" s="2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97"/>
      <c r="J63" s="297">
        <f>SUM(J57:J62)</f>
        <v>22951.000000000004</v>
      </c>
      <c r="K63" s="297">
        <f t="shared" ref="K63:P63" si="14">SUM(K57:K62)</f>
        <v>20.8</v>
      </c>
      <c r="L63" s="297">
        <f t="shared" si="14"/>
        <v>22971.800000000003</v>
      </c>
      <c r="M63" s="297">
        <f t="shared" si="14"/>
        <v>0</v>
      </c>
      <c r="N63" s="297">
        <f t="shared" si="14"/>
        <v>1971.7999999999997</v>
      </c>
      <c r="O63" s="297">
        <f t="shared" si="14"/>
        <v>1971.7999999999997</v>
      </c>
      <c r="P63" s="297">
        <f t="shared" si="14"/>
        <v>21000</v>
      </c>
      <c r="Q63" s="55"/>
      <c r="R63" s="2"/>
      <c r="S63" s="2"/>
      <c r="T63" s="1"/>
      <c r="U63" s="1"/>
      <c r="V63" s="1"/>
      <c r="W63" s="1"/>
    </row>
    <row r="64" spans="3:23" ht="35.1" customHeight="1" x14ac:dyDescent="0.25">
      <c r="C64" s="288">
        <v>1000</v>
      </c>
      <c r="D64" s="288">
        <v>1100</v>
      </c>
      <c r="E64" s="288">
        <v>113</v>
      </c>
      <c r="F64" s="295"/>
      <c r="G64" s="10"/>
      <c r="H64" s="290"/>
      <c r="I64" s="288"/>
      <c r="J64" s="107"/>
      <c r="K64" s="107"/>
      <c r="L64" s="107">
        <v>0</v>
      </c>
      <c r="M64" s="107"/>
      <c r="N64" s="107"/>
      <c r="O64" s="107">
        <v>0</v>
      </c>
      <c r="P64" s="107">
        <v>0</v>
      </c>
      <c r="Q64" s="10"/>
      <c r="R64" s="291"/>
      <c r="S64" s="292"/>
      <c r="T64" s="292"/>
      <c r="U64" s="292"/>
      <c r="V64" s="292"/>
      <c r="W64" s="292"/>
    </row>
    <row r="65" spans="3:23" ht="35.1" customHeight="1" x14ac:dyDescent="0.25">
      <c r="C65" s="288">
        <v>1000</v>
      </c>
      <c r="D65" s="288">
        <v>1100</v>
      </c>
      <c r="E65" s="288">
        <v>113</v>
      </c>
      <c r="F65" s="294" t="s">
        <v>130</v>
      </c>
      <c r="G65" s="10" t="s">
        <v>45</v>
      </c>
      <c r="H65" s="295"/>
      <c r="I65" s="288">
        <v>15</v>
      </c>
      <c r="J65" s="308">
        <v>5562.4</v>
      </c>
      <c r="K65" s="308"/>
      <c r="L65" s="308">
        <f>J65-K65</f>
        <v>5562.4</v>
      </c>
      <c r="M65" s="308"/>
      <c r="N65" s="308">
        <v>562.4</v>
      </c>
      <c r="O65" s="308">
        <f>N65</f>
        <v>562.4</v>
      </c>
      <c r="P65" s="309">
        <f>L65-O65</f>
        <v>5000</v>
      </c>
      <c r="Q65" s="10"/>
      <c r="R65" s="291"/>
      <c r="S65" s="292"/>
      <c r="T65" s="292"/>
      <c r="U65" s="292"/>
      <c r="V65" s="292"/>
      <c r="W65" s="292"/>
    </row>
    <row r="66" spans="3:23" ht="35.1" customHeight="1" x14ac:dyDescent="0.25">
      <c r="C66" s="288">
        <v>1000</v>
      </c>
      <c r="D66" s="288">
        <v>1100</v>
      </c>
      <c r="E66" s="288">
        <v>113</v>
      </c>
      <c r="F66" s="294"/>
      <c r="G66" s="10"/>
      <c r="H66" s="1"/>
      <c r="J66" s="108"/>
      <c r="K66" s="108"/>
      <c r="L66" s="108"/>
      <c r="M66" s="108"/>
      <c r="N66" s="108"/>
      <c r="O66" s="108"/>
      <c r="P66" s="309">
        <f t="shared" ref="P66:P68" si="15">L66-O66</f>
        <v>0</v>
      </c>
      <c r="Q66" s="19"/>
      <c r="R66" s="296"/>
      <c r="S66" s="2"/>
      <c r="T66" s="2"/>
      <c r="U66" s="2"/>
      <c r="V66" s="2"/>
      <c r="W66" s="2"/>
    </row>
    <row r="67" spans="3:23" ht="35.1" customHeight="1" x14ac:dyDescent="0.25">
      <c r="C67" s="288">
        <v>1000</v>
      </c>
      <c r="D67" s="288">
        <v>1100</v>
      </c>
      <c r="E67" s="288">
        <v>113</v>
      </c>
      <c r="F67" s="295" t="s">
        <v>218</v>
      </c>
      <c r="G67" s="10" t="s">
        <v>220</v>
      </c>
      <c r="H67" s="290"/>
      <c r="I67" s="288">
        <v>15</v>
      </c>
      <c r="J67" s="107">
        <v>3219.57</v>
      </c>
      <c r="K67" s="107"/>
      <c r="L67" s="107">
        <v>3219.57</v>
      </c>
      <c r="M67" s="107"/>
      <c r="N67" s="107">
        <v>103.78</v>
      </c>
      <c r="O67" s="107">
        <v>103.78</v>
      </c>
      <c r="P67" s="309">
        <f>L67-O67</f>
        <v>3115.79</v>
      </c>
      <c r="Q67" s="19"/>
      <c r="R67" s="296"/>
      <c r="S67" s="2"/>
      <c r="T67" s="2"/>
      <c r="U67" s="2"/>
      <c r="V67" s="2"/>
      <c r="W67" s="2"/>
    </row>
    <row r="68" spans="3:23" ht="35.1" customHeight="1" x14ac:dyDescent="0.25">
      <c r="C68" s="288">
        <v>1000</v>
      </c>
      <c r="D68" s="288">
        <v>1100</v>
      </c>
      <c r="E68" s="288">
        <v>113</v>
      </c>
      <c r="F68" s="294" t="s">
        <v>131</v>
      </c>
      <c r="G68" s="10" t="s">
        <v>23</v>
      </c>
      <c r="H68" s="329"/>
      <c r="I68" s="288">
        <v>15</v>
      </c>
      <c r="J68" s="107">
        <v>2379.1999999999998</v>
      </c>
      <c r="K68" s="107">
        <v>20.8</v>
      </c>
      <c r="L68" s="107">
        <f>J68+K68</f>
        <v>2400</v>
      </c>
      <c r="M68" s="107"/>
      <c r="N68" s="107">
        <v>0</v>
      </c>
      <c r="O68" s="108">
        <v>0</v>
      </c>
      <c r="P68" s="107">
        <f t="shared" si="15"/>
        <v>2400</v>
      </c>
      <c r="Q68" s="19"/>
      <c r="R68" s="296"/>
      <c r="S68" s="296"/>
      <c r="T68" s="2"/>
      <c r="U68" s="2"/>
      <c r="V68" s="2"/>
      <c r="W68" s="2"/>
    </row>
    <row r="69" spans="3:23" ht="35.1" customHeight="1" x14ac:dyDescent="0.25">
      <c r="C69" s="288">
        <v>1000</v>
      </c>
      <c r="D69" s="288">
        <v>1100</v>
      </c>
      <c r="E69" s="288">
        <v>113</v>
      </c>
      <c r="F69" s="295" t="s">
        <v>46</v>
      </c>
      <c r="G69" s="10" t="s">
        <v>47</v>
      </c>
      <c r="H69" s="290"/>
      <c r="I69" s="288">
        <v>15</v>
      </c>
      <c r="J69" s="107">
        <v>1975</v>
      </c>
      <c r="K69" s="107">
        <v>75</v>
      </c>
      <c r="L69" s="107">
        <f>J69+K69</f>
        <v>2050</v>
      </c>
      <c r="M69" s="107"/>
      <c r="N69" s="107"/>
      <c r="O69" s="107"/>
      <c r="P69" s="107">
        <f>L69</f>
        <v>2050</v>
      </c>
      <c r="Q69" s="19"/>
      <c r="R69" s="291"/>
      <c r="S69" s="292"/>
      <c r="T69" s="292"/>
      <c r="U69" s="292"/>
      <c r="V69" s="292"/>
      <c r="W69" s="292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331"/>
      <c r="J70" s="298">
        <f>SUM(J64:J69)</f>
        <v>13136.169999999998</v>
      </c>
      <c r="K70" s="298">
        <f t="shared" ref="K70:N70" si="16">SUM(K64:K69)</f>
        <v>95.8</v>
      </c>
      <c r="L70" s="298">
        <f t="shared" si="16"/>
        <v>13231.97</v>
      </c>
      <c r="M70" s="298">
        <f t="shared" si="16"/>
        <v>0</v>
      </c>
      <c r="N70" s="298">
        <f t="shared" si="16"/>
        <v>666.18</v>
      </c>
      <c r="O70" s="298">
        <f>SUM(O64:O69)</f>
        <v>666.18</v>
      </c>
      <c r="P70" s="298">
        <f>SUM(P64:P69)</f>
        <v>12565.79</v>
      </c>
      <c r="Q70" s="332"/>
      <c r="R70" s="296"/>
      <c r="S70" s="2"/>
      <c r="T70" s="2"/>
      <c r="U70" s="2"/>
      <c r="V70" s="2"/>
      <c r="W70" s="2"/>
    </row>
    <row r="71" spans="3:23" ht="35.1" customHeight="1" x14ac:dyDescent="0.25">
      <c r="C71" s="288">
        <v>1000</v>
      </c>
      <c r="D71" s="288">
        <v>1100</v>
      </c>
      <c r="E71" s="288">
        <v>113</v>
      </c>
      <c r="F71" s="294" t="s">
        <v>132</v>
      </c>
      <c r="G71" s="50" t="s">
        <v>49</v>
      </c>
      <c r="H71" s="295"/>
      <c r="I71" s="288">
        <v>15</v>
      </c>
      <c r="J71" s="107">
        <v>9541</v>
      </c>
      <c r="K71" s="107">
        <v>0</v>
      </c>
      <c r="L71" s="107">
        <v>9541</v>
      </c>
      <c r="M71" s="107"/>
      <c r="N71" s="107">
        <v>1400</v>
      </c>
      <c r="O71" s="107">
        <v>1400</v>
      </c>
      <c r="P71" s="107">
        <f>L71-O71</f>
        <v>8141</v>
      </c>
      <c r="Q71" s="19"/>
      <c r="R71" s="296"/>
      <c r="S71" s="2"/>
      <c r="T71" s="2"/>
      <c r="U71" s="2"/>
      <c r="V71" s="2"/>
      <c r="W71" s="2"/>
    </row>
    <row r="72" spans="3:23" ht="35.1" customHeight="1" x14ac:dyDescent="0.25">
      <c r="C72" s="288">
        <v>1000</v>
      </c>
      <c r="D72" s="288">
        <v>1100</v>
      </c>
      <c r="E72" s="288">
        <v>113</v>
      </c>
      <c r="F72" s="295"/>
      <c r="G72" s="136" t="s">
        <v>162</v>
      </c>
      <c r="H72" s="290"/>
      <c r="I72" s="288"/>
      <c r="J72" s="107"/>
      <c r="K72" s="107"/>
      <c r="L72" s="107"/>
      <c r="M72" s="107"/>
      <c r="N72" s="107"/>
      <c r="O72" s="107"/>
      <c r="P72" s="107"/>
      <c r="Q72" s="19"/>
      <c r="R72" s="296"/>
      <c r="S72" s="2"/>
      <c r="T72" s="2"/>
      <c r="U72" s="2"/>
      <c r="V72" s="2"/>
      <c r="W72" s="2"/>
    </row>
    <row r="73" spans="3:23" ht="35.1" customHeight="1" x14ac:dyDescent="0.25">
      <c r="C73" s="288">
        <v>1000</v>
      </c>
      <c r="D73" s="288">
        <v>1100</v>
      </c>
      <c r="E73" s="288">
        <v>113</v>
      </c>
      <c r="F73" s="294"/>
      <c r="G73" s="10"/>
      <c r="H73" s="300"/>
      <c r="I73" s="288"/>
      <c r="J73" s="107"/>
      <c r="K73" s="107">
        <v>0</v>
      </c>
      <c r="L73" s="107">
        <f>J73-K73</f>
        <v>0</v>
      </c>
      <c r="M73" s="107"/>
      <c r="N73" s="107"/>
      <c r="O73" s="107"/>
      <c r="P73" s="107">
        <f>L73-O73</f>
        <v>0</v>
      </c>
      <c r="Q73" s="19"/>
      <c r="R73" s="296"/>
      <c r="S73" s="2"/>
      <c r="T73" s="2"/>
      <c r="U73" s="2"/>
      <c r="V73" s="2"/>
      <c r="W73" s="2"/>
    </row>
    <row r="74" spans="3:23" ht="35.1" customHeight="1" x14ac:dyDescent="0.25">
      <c r="C74" s="288">
        <v>1000</v>
      </c>
      <c r="D74" s="288">
        <v>1100</v>
      </c>
      <c r="E74" s="288">
        <v>113</v>
      </c>
      <c r="F74" s="295" t="s">
        <v>193</v>
      </c>
      <c r="G74" s="10" t="s">
        <v>50</v>
      </c>
      <c r="H74" s="290"/>
      <c r="I74" s="288">
        <v>15</v>
      </c>
      <c r="J74" s="108">
        <v>4953.2</v>
      </c>
      <c r="K74" s="108"/>
      <c r="L74" s="107">
        <f t="shared" ref="L74" si="17">J74+K74</f>
        <v>4953.2</v>
      </c>
      <c r="M74" s="108"/>
      <c r="N74" s="108">
        <v>453.2</v>
      </c>
      <c r="O74" s="301">
        <f>N74</f>
        <v>453.2</v>
      </c>
      <c r="P74" s="107">
        <f>L74-O74</f>
        <v>4500</v>
      </c>
      <c r="Q74" s="19"/>
      <c r="R74" s="296"/>
      <c r="S74" s="2"/>
      <c r="T74" s="2"/>
      <c r="U74" s="2"/>
      <c r="V74" s="2"/>
      <c r="W74" s="2"/>
    </row>
    <row r="75" spans="3:23" ht="35.1" customHeight="1" x14ac:dyDescent="0.25">
      <c r="C75" s="288">
        <v>1000</v>
      </c>
      <c r="D75" s="288">
        <v>1100</v>
      </c>
      <c r="E75" s="288">
        <v>113</v>
      </c>
      <c r="F75" s="295" t="s">
        <v>185</v>
      </c>
      <c r="G75" s="10" t="s">
        <v>181</v>
      </c>
      <c r="H75" s="290"/>
      <c r="I75" s="288">
        <v>15</v>
      </c>
      <c r="J75" s="107">
        <v>4298.5</v>
      </c>
      <c r="K75" s="107">
        <v>0</v>
      </c>
      <c r="L75" s="107">
        <f>J75-K75</f>
        <v>4298.5</v>
      </c>
      <c r="M75" s="107"/>
      <c r="N75" s="107">
        <v>348.5</v>
      </c>
      <c r="O75" s="107">
        <v>348.5</v>
      </c>
      <c r="P75" s="107">
        <f>L75-O75</f>
        <v>3950</v>
      </c>
      <c r="Q75" s="19"/>
      <c r="R75" s="296"/>
      <c r="S75" s="2"/>
      <c r="T75" s="2"/>
      <c r="U75" s="2"/>
      <c r="V75" s="2"/>
      <c r="W75" s="2"/>
    </row>
    <row r="76" spans="3:23" ht="35.1" customHeight="1" x14ac:dyDescent="0.25">
      <c r="C76" s="288">
        <v>1000</v>
      </c>
      <c r="D76" s="288">
        <v>1100</v>
      </c>
      <c r="E76" s="288">
        <v>113</v>
      </c>
      <c r="F76" s="294" t="s">
        <v>133</v>
      </c>
      <c r="G76" s="50" t="s">
        <v>51</v>
      </c>
      <c r="H76" s="295"/>
      <c r="I76" s="288">
        <v>15</v>
      </c>
      <c r="J76" s="107">
        <v>4298.5</v>
      </c>
      <c r="K76" s="107">
        <v>0</v>
      </c>
      <c r="L76" s="107">
        <f>J76-K76</f>
        <v>4298.5</v>
      </c>
      <c r="M76" s="107"/>
      <c r="N76" s="107">
        <v>348.5</v>
      </c>
      <c r="O76" s="107">
        <v>348.5</v>
      </c>
      <c r="P76" s="107">
        <f>L76-O76</f>
        <v>3950</v>
      </c>
      <c r="Q76" s="19"/>
      <c r="R76" s="296"/>
      <c r="S76" s="2"/>
      <c r="T76" s="2"/>
      <c r="U76" s="2"/>
      <c r="V76" s="2"/>
      <c r="W76" s="2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331"/>
      <c r="J77" s="298">
        <f>SUM(J71:J76)</f>
        <v>23091.200000000001</v>
      </c>
      <c r="K77" s="298">
        <f t="shared" ref="K77:P77" si="18">SUM(K71:K76)</f>
        <v>0</v>
      </c>
      <c r="L77" s="298">
        <f t="shared" si="18"/>
        <v>23091.200000000001</v>
      </c>
      <c r="M77" s="298">
        <f t="shared" si="18"/>
        <v>0</v>
      </c>
      <c r="N77" s="298">
        <f t="shared" si="18"/>
        <v>2550.1999999999998</v>
      </c>
      <c r="O77" s="298">
        <f t="shared" si="18"/>
        <v>2550.1999999999998</v>
      </c>
      <c r="P77" s="298">
        <f t="shared" si="18"/>
        <v>20541</v>
      </c>
      <c r="Q77" s="28"/>
      <c r="R77" s="296"/>
      <c r="S77" s="2"/>
      <c r="T77" s="2"/>
      <c r="U77" s="2"/>
      <c r="V77" s="2"/>
      <c r="W77" s="2"/>
    </row>
    <row r="78" spans="3:23" ht="27" customHeight="1" x14ac:dyDescent="0.25">
      <c r="C78" s="312"/>
      <c r="D78" s="312"/>
      <c r="E78" s="312"/>
      <c r="F78" s="313"/>
      <c r="G78" s="292"/>
      <c r="H78" s="314"/>
      <c r="I78" s="315"/>
      <c r="J78" s="315"/>
      <c r="K78" s="315"/>
      <c r="L78" s="315"/>
      <c r="M78" s="315"/>
      <c r="N78" s="315"/>
      <c r="O78" s="315"/>
      <c r="P78" s="315"/>
      <c r="Q78" s="291"/>
      <c r="R78" s="2"/>
      <c r="S78" s="2"/>
      <c r="T78" s="2"/>
      <c r="U78" s="2"/>
      <c r="V78" s="2"/>
      <c r="W78" s="2"/>
    </row>
    <row r="79" spans="3:23" ht="27" customHeight="1" x14ac:dyDescent="0.25">
      <c r="C79" s="312"/>
      <c r="D79" s="312"/>
      <c r="E79" s="312"/>
      <c r="F79" s="313"/>
      <c r="G79" s="292"/>
      <c r="H79" s="314"/>
      <c r="I79" s="315"/>
      <c r="J79" s="315"/>
      <c r="K79" s="315"/>
      <c r="L79" s="315"/>
      <c r="M79" s="315"/>
      <c r="N79" s="315"/>
      <c r="O79" s="315"/>
      <c r="P79" s="315"/>
      <c r="Q79" s="291"/>
      <c r="R79" s="2"/>
      <c r="S79" s="2"/>
      <c r="T79" s="2"/>
      <c r="U79" s="2"/>
      <c r="V79" s="2"/>
      <c r="W79" s="2"/>
    </row>
    <row r="80" spans="3:23" ht="27" customHeight="1" x14ac:dyDescent="0.25">
      <c r="C80" s="312"/>
      <c r="D80" s="312"/>
      <c r="E80" s="312"/>
      <c r="F80" s="437"/>
      <c r="G80" s="437"/>
      <c r="H80" s="437"/>
      <c r="Q80" s="291"/>
      <c r="R80" s="2"/>
      <c r="S80" s="2"/>
      <c r="T80" s="2"/>
      <c r="U80" s="2"/>
      <c r="V80" s="2"/>
      <c r="W80" s="2"/>
    </row>
    <row r="81" spans="3:23" ht="27" customHeight="1" x14ac:dyDescent="0.25">
      <c r="C81" s="312"/>
      <c r="D81" s="312"/>
      <c r="E81" s="312"/>
      <c r="F81" s="437" t="s">
        <v>0</v>
      </c>
      <c r="G81" s="437"/>
      <c r="H81" s="437"/>
      <c r="I81" s="315"/>
      <c r="J81" s="315"/>
      <c r="K81" s="315"/>
      <c r="L81" s="315"/>
      <c r="M81" s="315"/>
      <c r="N81" s="315"/>
      <c r="O81" s="315"/>
      <c r="P81" s="315"/>
      <c r="Q81" s="291"/>
      <c r="R81" s="2"/>
      <c r="S81" s="2"/>
      <c r="T81" s="2"/>
      <c r="U81" s="2"/>
      <c r="V81" s="2"/>
      <c r="W81" s="2"/>
    </row>
    <row r="82" spans="3:23" ht="18" x14ac:dyDescent="0.25">
      <c r="C82" s="282"/>
      <c r="D82" s="2"/>
      <c r="E82" s="2"/>
      <c r="F82" s="437" t="s">
        <v>1</v>
      </c>
      <c r="G82" s="437"/>
      <c r="H82" s="437"/>
      <c r="I82" s="437" t="s">
        <v>255</v>
      </c>
      <c r="J82" s="437"/>
      <c r="K82" s="437"/>
      <c r="L82" s="437"/>
      <c r="M82" s="437"/>
      <c r="N82" s="437"/>
      <c r="O82" s="437"/>
      <c r="P82" s="437"/>
      <c r="Q82" s="2"/>
      <c r="R82" s="2"/>
      <c r="S82" s="296"/>
    </row>
    <row r="83" spans="3:23" ht="18" x14ac:dyDescent="0.25">
      <c r="C83" s="283"/>
      <c r="D83" s="2"/>
      <c r="E83" s="2"/>
      <c r="F83" s="453"/>
      <c r="G83" s="453"/>
      <c r="H83" s="453"/>
      <c r="I83" s="316"/>
      <c r="J83" s="316"/>
      <c r="K83" s="316"/>
      <c r="L83" s="316"/>
      <c r="M83" s="316"/>
      <c r="N83" s="316"/>
      <c r="O83" s="316"/>
      <c r="P83" s="316"/>
      <c r="Q83" s="2"/>
      <c r="R83" s="2"/>
      <c r="S83" s="296"/>
    </row>
    <row r="84" spans="3:23" x14ac:dyDescent="0.25">
      <c r="C84" s="407" t="s">
        <v>9</v>
      </c>
      <c r="D84" s="407" t="s">
        <v>10</v>
      </c>
      <c r="E84" s="407" t="s">
        <v>11</v>
      </c>
      <c r="F84" s="438" t="s">
        <v>2</v>
      </c>
      <c r="G84" s="438" t="s">
        <v>38</v>
      </c>
      <c r="H84" s="438" t="s">
        <v>4</v>
      </c>
      <c r="I84" s="441" t="s">
        <v>12</v>
      </c>
      <c r="J84" s="327" t="s">
        <v>56</v>
      </c>
      <c r="K84" s="328"/>
      <c r="L84" s="328"/>
      <c r="M84" s="449" t="s">
        <v>6</v>
      </c>
      <c r="N84" s="450"/>
      <c r="O84" s="451"/>
      <c r="P84" s="445" t="s">
        <v>7</v>
      </c>
      <c r="Q84" s="445" t="s">
        <v>8</v>
      </c>
      <c r="R84" s="2"/>
      <c r="S84" s="296"/>
    </row>
    <row r="85" spans="3:23" x14ac:dyDescent="0.25">
      <c r="C85" s="452"/>
      <c r="D85" s="452"/>
      <c r="E85" s="452"/>
      <c r="F85" s="439"/>
      <c r="G85" s="439"/>
      <c r="H85" s="439"/>
      <c r="I85" s="448"/>
      <c r="J85" s="441" t="s">
        <v>13</v>
      </c>
      <c r="K85" s="441" t="s">
        <v>14</v>
      </c>
      <c r="L85" s="443" t="s">
        <v>15</v>
      </c>
      <c r="M85" s="441" t="s">
        <v>16</v>
      </c>
      <c r="N85" s="407" t="s">
        <v>17</v>
      </c>
      <c r="O85" s="407" t="s">
        <v>18</v>
      </c>
      <c r="P85" s="446"/>
      <c r="Q85" s="446"/>
      <c r="R85" s="2"/>
      <c r="S85" s="296"/>
    </row>
    <row r="86" spans="3:23" ht="22.5" customHeight="1" x14ac:dyDescent="0.25">
      <c r="C86" s="408"/>
      <c r="D86" s="408"/>
      <c r="E86" s="408"/>
      <c r="F86" s="440"/>
      <c r="G86" s="440"/>
      <c r="H86" s="440"/>
      <c r="I86" s="442"/>
      <c r="J86" s="442"/>
      <c r="K86" s="442"/>
      <c r="L86" s="444"/>
      <c r="M86" s="442"/>
      <c r="N86" s="408"/>
      <c r="O86" s="408"/>
      <c r="P86" s="447"/>
      <c r="Q86" s="447"/>
      <c r="R86" s="2"/>
      <c r="S86" s="296"/>
    </row>
    <row r="87" spans="3:23" ht="35.1" customHeight="1" x14ac:dyDescent="0.25">
      <c r="C87" s="288">
        <v>1000</v>
      </c>
      <c r="D87" s="288">
        <v>1100</v>
      </c>
      <c r="E87" s="288">
        <v>113</v>
      </c>
      <c r="F87" s="295" t="s">
        <v>63</v>
      </c>
      <c r="G87" s="10" t="s">
        <v>64</v>
      </c>
      <c r="H87" s="290"/>
      <c r="I87" s="288">
        <v>15</v>
      </c>
      <c r="J87" s="107">
        <v>2730.31</v>
      </c>
      <c r="K87" s="107">
        <v>0</v>
      </c>
      <c r="L87" s="107">
        <f>J87+K87</f>
        <v>2730.31</v>
      </c>
      <c r="M87" s="107"/>
      <c r="N87" s="107">
        <v>30.31</v>
      </c>
      <c r="O87" s="107">
        <v>30.31</v>
      </c>
      <c r="P87" s="107">
        <f>L87-O87</f>
        <v>2700</v>
      </c>
      <c r="Q87" s="10"/>
      <c r="R87" s="2"/>
      <c r="S87" s="296"/>
    </row>
    <row r="88" spans="3:23" ht="35.1" customHeight="1" x14ac:dyDescent="0.25">
      <c r="C88" s="62"/>
      <c r="D88" s="62"/>
      <c r="E88" s="62"/>
      <c r="F88" s="24" t="s">
        <v>65</v>
      </c>
      <c r="G88" s="25"/>
      <c r="H88" s="61"/>
      <c r="I88" s="320"/>
      <c r="J88" s="298">
        <f>J87</f>
        <v>2730.31</v>
      </c>
      <c r="K88" s="298">
        <f t="shared" ref="K88:P88" si="19">K87</f>
        <v>0</v>
      </c>
      <c r="L88" s="298">
        <f t="shared" si="19"/>
        <v>2730.31</v>
      </c>
      <c r="M88" s="298">
        <f t="shared" si="19"/>
        <v>0</v>
      </c>
      <c r="N88" s="298">
        <f t="shared" si="19"/>
        <v>30.31</v>
      </c>
      <c r="O88" s="298">
        <f t="shared" si="19"/>
        <v>30.31</v>
      </c>
      <c r="P88" s="298">
        <f t="shared" si="19"/>
        <v>2700</v>
      </c>
      <c r="Q88" s="33"/>
      <c r="R88" s="2"/>
      <c r="S88" s="296"/>
    </row>
    <row r="89" spans="3:23" ht="35.1" customHeight="1" x14ac:dyDescent="0.25">
      <c r="C89" s="288">
        <v>1000</v>
      </c>
      <c r="D89" s="288">
        <v>1100</v>
      </c>
      <c r="E89" s="288">
        <v>113</v>
      </c>
      <c r="F89" s="294"/>
      <c r="G89" s="10" t="s">
        <v>66</v>
      </c>
      <c r="H89" s="329"/>
      <c r="I89" s="288">
        <v>0</v>
      </c>
      <c r="J89" s="107">
        <v>0</v>
      </c>
      <c r="K89" s="107">
        <v>0</v>
      </c>
      <c r="L89" s="107">
        <v>0</v>
      </c>
      <c r="M89" s="107"/>
      <c r="N89" s="107"/>
      <c r="O89" s="107"/>
      <c r="P89" s="107">
        <v>0</v>
      </c>
      <c r="Q89" s="19"/>
      <c r="R89" s="2"/>
      <c r="S89" s="296"/>
    </row>
    <row r="90" spans="3:23" ht="35.1" customHeight="1" x14ac:dyDescent="0.25">
      <c r="C90" s="288">
        <v>1000</v>
      </c>
      <c r="D90" s="288">
        <v>1100</v>
      </c>
      <c r="E90" s="288">
        <v>113</v>
      </c>
      <c r="F90" s="295" t="s">
        <v>204</v>
      </c>
      <c r="G90" s="10" t="s">
        <v>67</v>
      </c>
      <c r="H90" s="290"/>
      <c r="I90" s="288">
        <v>15</v>
      </c>
      <c r="J90" s="308">
        <v>5562.4</v>
      </c>
      <c r="K90" s="308"/>
      <c r="L90" s="308">
        <f>J90-K90</f>
        <v>5562.4</v>
      </c>
      <c r="M90" s="308"/>
      <c r="N90" s="308">
        <v>562.4</v>
      </c>
      <c r="O90" s="308">
        <f>N90</f>
        <v>562.4</v>
      </c>
      <c r="P90" s="309">
        <f>L90-O90</f>
        <v>5000</v>
      </c>
      <c r="Q90" s="19"/>
      <c r="R90" s="2"/>
      <c r="S90" s="296"/>
    </row>
    <row r="91" spans="3:23" ht="35.1" customHeight="1" x14ac:dyDescent="0.25">
      <c r="C91" s="288">
        <v>1000</v>
      </c>
      <c r="D91" s="288">
        <v>1100</v>
      </c>
      <c r="E91" s="288">
        <v>113</v>
      </c>
      <c r="F91" s="295" t="s">
        <v>167</v>
      </c>
      <c r="G91" s="10" t="s">
        <v>47</v>
      </c>
      <c r="H91" s="290"/>
      <c r="I91" s="288">
        <v>15</v>
      </c>
      <c r="J91" s="107">
        <v>2392.4299999999998</v>
      </c>
      <c r="K91" s="107">
        <f>19.95+0.62</f>
        <v>20.57</v>
      </c>
      <c r="L91" s="107">
        <f>J91+K91</f>
        <v>2413</v>
      </c>
      <c r="M91" s="107"/>
      <c r="N91" s="107"/>
      <c r="O91" s="107"/>
      <c r="P91" s="107">
        <f>L91-O91</f>
        <v>2413</v>
      </c>
      <c r="Q91" s="19"/>
      <c r="R91" s="2"/>
      <c r="S91" s="296"/>
    </row>
    <row r="92" spans="3:23" ht="35.1" customHeight="1" x14ac:dyDescent="0.25">
      <c r="C92" s="40"/>
      <c r="D92" s="40"/>
      <c r="E92" s="40"/>
      <c r="F92" s="25" t="s">
        <v>68</v>
      </c>
      <c r="G92" s="33"/>
      <c r="H92" s="90"/>
      <c r="I92" s="333"/>
      <c r="J92" s="298">
        <f>SUM(J89:J91)</f>
        <v>7954.83</v>
      </c>
      <c r="K92" s="298">
        <f t="shared" ref="K92:O92" si="20">SUM(K89:K91)</f>
        <v>20.57</v>
      </c>
      <c r="L92" s="298">
        <f t="shared" si="20"/>
        <v>7975.4</v>
      </c>
      <c r="M92" s="298">
        <f t="shared" si="20"/>
        <v>0</v>
      </c>
      <c r="N92" s="298">
        <f t="shared" si="20"/>
        <v>562.4</v>
      </c>
      <c r="O92" s="298">
        <f t="shared" si="20"/>
        <v>562.4</v>
      </c>
      <c r="P92" s="298">
        <f>SUM(P89:P91)</f>
        <v>7413</v>
      </c>
      <c r="Q92" s="35"/>
      <c r="R92" s="2"/>
      <c r="S92" s="296"/>
    </row>
    <row r="93" spans="3:23" ht="35.1" customHeight="1" x14ac:dyDescent="0.25">
      <c r="C93" s="288">
        <v>1000</v>
      </c>
      <c r="D93" s="288">
        <v>1100</v>
      </c>
      <c r="E93" s="288">
        <v>113</v>
      </c>
      <c r="F93" s="294"/>
      <c r="G93" s="10" t="s">
        <v>69</v>
      </c>
      <c r="H93" s="305"/>
      <c r="I93" s="288"/>
      <c r="J93" s="107">
        <v>0</v>
      </c>
      <c r="K93" s="107"/>
      <c r="L93" s="107">
        <v>0</v>
      </c>
      <c r="M93" s="107"/>
      <c r="N93" s="107">
        <v>0</v>
      </c>
      <c r="O93" s="107">
        <f>N93</f>
        <v>0</v>
      </c>
      <c r="P93" s="107">
        <f>L93-O93</f>
        <v>0</v>
      </c>
      <c r="Q93" s="19"/>
      <c r="R93" s="2"/>
      <c r="S93" s="296"/>
    </row>
    <row r="94" spans="3:23" ht="35.1" customHeight="1" x14ac:dyDescent="0.25">
      <c r="C94" s="288">
        <v>1000</v>
      </c>
      <c r="D94" s="288">
        <v>1100</v>
      </c>
      <c r="E94" s="288">
        <v>113</v>
      </c>
      <c r="F94" s="294" t="s">
        <v>172</v>
      </c>
      <c r="G94" s="10" t="s">
        <v>42</v>
      </c>
      <c r="H94" s="334"/>
      <c r="I94" s="288">
        <v>15</v>
      </c>
      <c r="J94" s="234">
        <v>3791.07</v>
      </c>
      <c r="K94" s="234">
        <v>0</v>
      </c>
      <c r="L94" s="234">
        <v>3791.07</v>
      </c>
      <c r="M94" s="234"/>
      <c r="N94" s="234">
        <v>291.07</v>
      </c>
      <c r="O94" s="234">
        <v>291.07</v>
      </c>
      <c r="P94" s="108">
        <f>L94-O94</f>
        <v>3500</v>
      </c>
      <c r="Q94" s="19"/>
      <c r="R94" s="2"/>
      <c r="S94" s="296"/>
    </row>
    <row r="95" spans="3:23" ht="35.1" customHeight="1" x14ac:dyDescent="0.25">
      <c r="C95" s="288">
        <v>1000</v>
      </c>
      <c r="D95" s="288">
        <v>1100</v>
      </c>
      <c r="E95" s="288">
        <v>113</v>
      </c>
      <c r="F95" s="294" t="s">
        <v>140</v>
      </c>
      <c r="G95" s="10" t="s">
        <v>69</v>
      </c>
      <c r="H95" s="334"/>
      <c r="I95" s="288">
        <v>15</v>
      </c>
      <c r="J95" s="107">
        <v>3426.28</v>
      </c>
      <c r="K95" s="107"/>
      <c r="L95" s="107">
        <f>J95+K95</f>
        <v>3426.28</v>
      </c>
      <c r="M95" s="107"/>
      <c r="N95" s="107">
        <v>126.28</v>
      </c>
      <c r="O95" s="107">
        <f t="shared" ref="O95:O97" si="21">N95</f>
        <v>126.28</v>
      </c>
      <c r="P95" s="107">
        <f t="shared" ref="P95:P97" si="22">L95-O95</f>
        <v>3300</v>
      </c>
      <c r="Q95" s="19"/>
      <c r="R95" s="2"/>
      <c r="S95" s="296"/>
    </row>
    <row r="96" spans="3:23" ht="35.1" customHeight="1" x14ac:dyDescent="0.25">
      <c r="C96" s="288">
        <v>1000</v>
      </c>
      <c r="D96" s="288">
        <v>1100</v>
      </c>
      <c r="E96" s="288">
        <v>113</v>
      </c>
      <c r="F96" s="295" t="s">
        <v>214</v>
      </c>
      <c r="G96" s="10" t="s">
        <v>69</v>
      </c>
      <c r="H96" s="290"/>
      <c r="I96" s="288">
        <v>15</v>
      </c>
      <c r="J96" s="107">
        <v>3426.28</v>
      </c>
      <c r="K96" s="107"/>
      <c r="L96" s="107">
        <f>J96+K96</f>
        <v>3426.28</v>
      </c>
      <c r="M96" s="107"/>
      <c r="N96" s="107">
        <v>126.28</v>
      </c>
      <c r="O96" s="107">
        <f t="shared" si="21"/>
        <v>126.28</v>
      </c>
      <c r="P96" s="107">
        <f t="shared" si="22"/>
        <v>3300</v>
      </c>
      <c r="Q96" s="19"/>
      <c r="R96" s="2"/>
      <c r="S96" s="296"/>
    </row>
    <row r="97" spans="1:19" ht="35.1" customHeight="1" x14ac:dyDescent="0.25">
      <c r="C97" s="288">
        <v>1000</v>
      </c>
      <c r="D97" s="288">
        <v>1100</v>
      </c>
      <c r="E97" s="288">
        <v>113</v>
      </c>
      <c r="F97" s="294" t="s">
        <v>231</v>
      </c>
      <c r="G97" s="10" t="s">
        <v>69</v>
      </c>
      <c r="H97" s="305"/>
      <c r="I97" s="288">
        <v>15</v>
      </c>
      <c r="J97" s="107">
        <v>3426.28</v>
      </c>
      <c r="K97" s="107"/>
      <c r="L97" s="107">
        <f>J97+K97</f>
        <v>3426.28</v>
      </c>
      <c r="M97" s="107"/>
      <c r="N97" s="107">
        <v>126.28</v>
      </c>
      <c r="O97" s="107">
        <f t="shared" si="21"/>
        <v>126.28</v>
      </c>
      <c r="P97" s="107">
        <f t="shared" si="22"/>
        <v>3300</v>
      </c>
      <c r="Q97" s="19"/>
      <c r="R97" s="2"/>
      <c r="S97" s="296"/>
    </row>
    <row r="98" spans="1:19" ht="35.1" customHeight="1" x14ac:dyDescent="0.25">
      <c r="C98" s="288">
        <v>1000</v>
      </c>
      <c r="D98" s="288">
        <v>1100</v>
      </c>
      <c r="E98" s="288">
        <v>113</v>
      </c>
      <c r="F98" s="295"/>
      <c r="G98" s="10"/>
      <c r="H98" s="290"/>
      <c r="I98" s="288"/>
      <c r="J98" s="107"/>
      <c r="K98" s="107"/>
      <c r="L98" s="107"/>
      <c r="M98" s="107"/>
      <c r="N98" s="107"/>
      <c r="O98" s="107"/>
      <c r="P98" s="107"/>
      <c r="Q98" s="326"/>
      <c r="R98" s="2"/>
      <c r="S98" s="2"/>
    </row>
    <row r="99" spans="1:19" ht="35.1" customHeight="1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335"/>
      <c r="J99" s="336">
        <f>SUM(J93:J98)</f>
        <v>14069.910000000002</v>
      </c>
      <c r="K99" s="336">
        <f t="shared" ref="K99:M99" si="23">SUM(K93:K98)</f>
        <v>0</v>
      </c>
      <c r="L99" s="336">
        <f>SUM(L93:L98)</f>
        <v>14069.910000000002</v>
      </c>
      <c r="M99" s="336">
        <f t="shared" si="23"/>
        <v>0</v>
      </c>
      <c r="N99" s="336">
        <f>SUM(N93:N98)</f>
        <v>669.91</v>
      </c>
      <c r="O99" s="336">
        <f>SUM(O93:O98)</f>
        <v>669.91</v>
      </c>
      <c r="P99" s="336">
        <f>SUM(P93:P98)</f>
        <v>13400</v>
      </c>
      <c r="Q99" s="24"/>
      <c r="R99" s="2"/>
      <c r="S99" s="2"/>
    </row>
    <row r="100" spans="1:19" x14ac:dyDescent="0.25">
      <c r="C100" s="312"/>
      <c r="D100" s="312"/>
      <c r="E100" s="312"/>
      <c r="F100" s="312"/>
      <c r="G100" s="337"/>
      <c r="H100" s="367"/>
      <c r="I100" s="339"/>
      <c r="J100" s="340"/>
      <c r="K100" s="340"/>
      <c r="L100" s="340"/>
      <c r="M100" s="340"/>
      <c r="N100" s="340"/>
      <c r="O100" s="340"/>
      <c r="P100" s="340"/>
      <c r="Q100" s="313"/>
      <c r="R100" s="2"/>
      <c r="S100" s="2"/>
    </row>
    <row r="101" spans="1:19" ht="18" x14ac:dyDescent="0.25">
      <c r="C101" s="312"/>
      <c r="D101" s="312"/>
      <c r="E101" s="312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291"/>
      <c r="R101" s="2"/>
      <c r="S101" s="296"/>
    </row>
    <row r="102" spans="1:19" ht="18" x14ac:dyDescent="0.25">
      <c r="C102" s="312"/>
      <c r="D102" s="312"/>
      <c r="E102" s="312"/>
      <c r="F102" s="437" t="s">
        <v>0</v>
      </c>
      <c r="G102" s="437"/>
      <c r="H102" s="437"/>
      <c r="I102" s="315"/>
      <c r="J102" s="315"/>
      <c r="K102" s="315"/>
      <c r="L102" s="315"/>
      <c r="M102" s="315"/>
      <c r="N102" s="315"/>
      <c r="O102" s="315"/>
      <c r="P102" s="315"/>
      <c r="Q102" s="291"/>
      <c r="R102" s="2"/>
      <c r="S102" s="296"/>
    </row>
    <row r="103" spans="1:19" ht="18" x14ac:dyDescent="0.25">
      <c r="C103" s="282"/>
      <c r="D103" s="2"/>
      <c r="E103" s="2"/>
      <c r="F103" s="437" t="s">
        <v>1</v>
      </c>
      <c r="G103" s="437"/>
      <c r="H103" s="437"/>
      <c r="I103" s="437" t="s">
        <v>255</v>
      </c>
      <c r="J103" s="437"/>
      <c r="K103" s="437"/>
      <c r="L103" s="437"/>
      <c r="M103" s="437"/>
      <c r="N103" s="437"/>
      <c r="O103" s="437"/>
      <c r="P103" s="437"/>
      <c r="Q103" s="2"/>
      <c r="R103" s="2"/>
      <c r="S103" s="296"/>
    </row>
    <row r="104" spans="1:19" ht="18" x14ac:dyDescent="0.25">
      <c r="C104" s="283"/>
      <c r="D104" s="2"/>
      <c r="E104" s="2"/>
      <c r="F104" s="453"/>
      <c r="G104" s="453"/>
      <c r="H104" s="453"/>
      <c r="I104" s="316"/>
      <c r="J104" s="316"/>
      <c r="K104" s="316"/>
      <c r="L104" s="316"/>
      <c r="M104" s="316"/>
      <c r="N104" s="316"/>
      <c r="O104" s="316"/>
      <c r="P104" s="316"/>
      <c r="Q104" s="2"/>
      <c r="R104" s="2"/>
      <c r="S104" s="296"/>
    </row>
    <row r="105" spans="1:19" x14ac:dyDescent="0.25">
      <c r="C105" s="407" t="s">
        <v>9</v>
      </c>
      <c r="D105" s="407" t="s">
        <v>10</v>
      </c>
      <c r="E105" s="407" t="s">
        <v>11</v>
      </c>
      <c r="F105" s="438" t="s">
        <v>2</v>
      </c>
      <c r="G105" s="438" t="s">
        <v>38</v>
      </c>
      <c r="H105" s="438" t="s">
        <v>4</v>
      </c>
      <c r="I105" s="441" t="s">
        <v>12</v>
      </c>
      <c r="J105" s="327" t="s">
        <v>56</v>
      </c>
      <c r="K105" s="328"/>
      <c r="L105" s="328"/>
      <c r="M105" s="449" t="s">
        <v>6</v>
      </c>
      <c r="N105" s="450"/>
      <c r="O105" s="451"/>
      <c r="P105" s="445" t="s">
        <v>7</v>
      </c>
      <c r="Q105" s="445" t="s">
        <v>8</v>
      </c>
      <c r="R105" s="2"/>
      <c r="S105" s="296"/>
    </row>
    <row r="106" spans="1:19" x14ac:dyDescent="0.25">
      <c r="C106" s="452"/>
      <c r="D106" s="452"/>
      <c r="E106" s="452"/>
      <c r="F106" s="439"/>
      <c r="G106" s="439"/>
      <c r="H106" s="439"/>
      <c r="I106" s="448"/>
      <c r="J106" s="441" t="s">
        <v>13</v>
      </c>
      <c r="K106" s="441" t="s">
        <v>14</v>
      </c>
      <c r="L106" s="443" t="s">
        <v>15</v>
      </c>
      <c r="M106" s="441" t="s">
        <v>16</v>
      </c>
      <c r="N106" s="407" t="s">
        <v>17</v>
      </c>
      <c r="O106" s="407" t="s">
        <v>18</v>
      </c>
      <c r="P106" s="446"/>
      <c r="Q106" s="446"/>
      <c r="R106" s="2"/>
      <c r="S106" s="296"/>
    </row>
    <row r="107" spans="1:19" x14ac:dyDescent="0.25">
      <c r="C107" s="408"/>
      <c r="D107" s="408"/>
      <c r="E107" s="408"/>
      <c r="F107" s="440"/>
      <c r="G107" s="440"/>
      <c r="H107" s="440"/>
      <c r="I107" s="442"/>
      <c r="J107" s="442"/>
      <c r="K107" s="442"/>
      <c r="L107" s="444"/>
      <c r="M107" s="442"/>
      <c r="N107" s="408"/>
      <c r="O107" s="408"/>
      <c r="P107" s="447"/>
      <c r="Q107" s="447"/>
      <c r="R107" s="2"/>
      <c r="S107" s="296"/>
    </row>
    <row r="108" spans="1:19" ht="35.1" customHeight="1" x14ac:dyDescent="0.25">
      <c r="C108" s="288">
        <v>1000</v>
      </c>
      <c r="D108" s="288">
        <v>1100</v>
      </c>
      <c r="E108" s="288">
        <v>113</v>
      </c>
      <c r="F108" s="294" t="s">
        <v>141</v>
      </c>
      <c r="G108" s="73" t="s">
        <v>71</v>
      </c>
      <c r="H108" s="300"/>
      <c r="I108" s="288">
        <v>15</v>
      </c>
      <c r="J108" s="234">
        <v>4596</v>
      </c>
      <c r="K108" s="234">
        <v>0</v>
      </c>
      <c r="L108" s="234">
        <f>J108-K108</f>
        <v>4596</v>
      </c>
      <c r="M108" s="234"/>
      <c r="N108" s="234">
        <v>396</v>
      </c>
      <c r="O108" s="234">
        <f>N108</f>
        <v>396</v>
      </c>
      <c r="P108" s="108">
        <f>L108-O108</f>
        <v>4200</v>
      </c>
      <c r="Q108" s="326"/>
      <c r="R108" s="2"/>
      <c r="S108" s="2"/>
    </row>
    <row r="109" spans="1:19" ht="35.1" customHeight="1" x14ac:dyDescent="0.25">
      <c r="C109" s="288">
        <v>1000</v>
      </c>
      <c r="D109" s="288">
        <v>1100</v>
      </c>
      <c r="E109" s="288">
        <v>113</v>
      </c>
      <c r="F109" s="290" t="s">
        <v>232</v>
      </c>
      <c r="G109" s="39" t="s">
        <v>75</v>
      </c>
      <c r="H109" s="290"/>
      <c r="I109" s="288">
        <v>15</v>
      </c>
      <c r="J109" s="107">
        <v>3426.28</v>
      </c>
      <c r="K109" s="107"/>
      <c r="L109" s="107">
        <f t="shared" ref="L109" si="24">J109+K109</f>
        <v>3426.28</v>
      </c>
      <c r="M109" s="107"/>
      <c r="N109" s="107">
        <v>126.28</v>
      </c>
      <c r="O109" s="107">
        <v>126.28</v>
      </c>
      <c r="P109" s="108">
        <f>L109-O109</f>
        <v>3300</v>
      </c>
      <c r="Q109" s="326"/>
      <c r="R109" s="2"/>
      <c r="S109" s="2"/>
    </row>
    <row r="110" spans="1:19" ht="35.1" customHeight="1" x14ac:dyDescent="0.25">
      <c r="C110" s="288">
        <v>1000</v>
      </c>
      <c r="D110" s="288">
        <v>1100</v>
      </c>
      <c r="E110" s="288">
        <v>113</v>
      </c>
      <c r="F110" s="294" t="s">
        <v>142</v>
      </c>
      <c r="G110" s="39" t="s">
        <v>73</v>
      </c>
      <c r="H110" s="295"/>
      <c r="I110" s="288"/>
      <c r="J110" s="107"/>
      <c r="K110" s="107"/>
      <c r="L110" s="107"/>
      <c r="M110" s="107"/>
      <c r="N110" s="107"/>
      <c r="O110" s="107"/>
      <c r="P110" s="107"/>
      <c r="Q110" s="326" t="s">
        <v>243</v>
      </c>
      <c r="R110" s="2"/>
      <c r="S110" s="2"/>
    </row>
    <row r="111" spans="1:19" ht="35.1" customHeight="1" x14ac:dyDescent="0.25">
      <c r="C111" s="288">
        <v>1000</v>
      </c>
      <c r="D111" s="288">
        <v>1100</v>
      </c>
      <c r="E111" s="288">
        <v>113</v>
      </c>
      <c r="F111" s="294" t="s">
        <v>158</v>
      </c>
      <c r="G111" s="39" t="s">
        <v>73</v>
      </c>
      <c r="H111" s="295"/>
      <c r="I111" s="288">
        <v>15</v>
      </c>
      <c r="J111" s="107">
        <v>2310.4</v>
      </c>
      <c r="K111" s="107">
        <v>39.6</v>
      </c>
      <c r="L111" s="107">
        <f>J111+K111</f>
        <v>2350</v>
      </c>
      <c r="M111" s="107"/>
      <c r="N111" s="107"/>
      <c r="O111" s="107"/>
      <c r="P111" s="107">
        <f>L111-O111</f>
        <v>2350</v>
      </c>
      <c r="Q111" s="326"/>
      <c r="R111" s="2"/>
      <c r="S111" s="2"/>
    </row>
    <row r="112" spans="1:19" ht="35.1" customHeight="1" x14ac:dyDescent="0.25">
      <c r="C112" s="288">
        <v>1000</v>
      </c>
      <c r="D112" s="288">
        <v>1100</v>
      </c>
      <c r="E112" s="288">
        <v>113</v>
      </c>
      <c r="F112" s="294" t="s">
        <v>143</v>
      </c>
      <c r="G112" s="10" t="s">
        <v>74</v>
      </c>
      <c r="H112" s="305"/>
      <c r="I112" s="288">
        <v>15</v>
      </c>
      <c r="J112" s="107">
        <v>3426.28</v>
      </c>
      <c r="K112" s="107"/>
      <c r="L112" s="107">
        <f>J112+K112</f>
        <v>3426.28</v>
      </c>
      <c r="M112" s="107"/>
      <c r="N112" s="107">
        <v>126.28</v>
      </c>
      <c r="O112" s="107">
        <f t="shared" ref="O112:O115" si="25">N112</f>
        <v>126.28</v>
      </c>
      <c r="P112" s="107">
        <f t="shared" ref="P112:P115" si="26">L112-O112</f>
        <v>3300</v>
      </c>
      <c r="Q112" s="326"/>
      <c r="R112" s="2"/>
      <c r="S112" s="2"/>
    </row>
    <row r="113" spans="3:19" ht="35.1" customHeight="1" x14ac:dyDescent="0.25">
      <c r="C113" s="288">
        <v>1000</v>
      </c>
      <c r="D113" s="288">
        <v>1100</v>
      </c>
      <c r="E113" s="288">
        <v>113</v>
      </c>
      <c r="F113" s="290" t="s">
        <v>168</v>
      </c>
      <c r="G113" s="39" t="s">
        <v>247</v>
      </c>
      <c r="H113" s="290"/>
      <c r="I113" s="288">
        <v>15</v>
      </c>
      <c r="J113" s="107">
        <v>3427.28</v>
      </c>
      <c r="K113" s="107"/>
      <c r="L113" s="107">
        <f>J113+K113</f>
        <v>3427.28</v>
      </c>
      <c r="M113" s="107"/>
      <c r="N113" s="107">
        <v>127.28</v>
      </c>
      <c r="O113" s="107">
        <f>N113</f>
        <v>127.28</v>
      </c>
      <c r="P113" s="107">
        <f>L113-O113</f>
        <v>3300</v>
      </c>
      <c r="Q113" s="341"/>
      <c r="R113" s="2"/>
      <c r="S113" s="2"/>
    </row>
    <row r="114" spans="3:19" ht="35.1" customHeight="1" x14ac:dyDescent="0.25">
      <c r="C114" s="288">
        <v>1000</v>
      </c>
      <c r="D114" s="288">
        <v>1100</v>
      </c>
      <c r="E114" s="288">
        <v>113</v>
      </c>
      <c r="F114" s="294" t="s">
        <v>145</v>
      </c>
      <c r="G114" s="73" t="s">
        <v>74</v>
      </c>
      <c r="H114" s="305"/>
      <c r="I114" s="288">
        <v>15</v>
      </c>
      <c r="J114" s="107">
        <v>3426.28</v>
      </c>
      <c r="K114" s="108"/>
      <c r="L114" s="107">
        <f t="shared" ref="L114:L115" si="27">J114+K114</f>
        <v>3426.28</v>
      </c>
      <c r="M114" s="108"/>
      <c r="N114" s="107">
        <v>126.28</v>
      </c>
      <c r="O114" s="107">
        <f t="shared" si="25"/>
        <v>126.28</v>
      </c>
      <c r="P114" s="107">
        <f t="shared" si="26"/>
        <v>3300</v>
      </c>
      <c r="Q114" s="341"/>
      <c r="R114" s="2"/>
      <c r="S114" s="2"/>
    </row>
    <row r="115" spans="3:19" ht="35.1" customHeight="1" x14ac:dyDescent="0.25">
      <c r="C115" s="322">
        <v>1000</v>
      </c>
      <c r="D115" s="322">
        <v>1100</v>
      </c>
      <c r="E115" s="288">
        <v>113</v>
      </c>
      <c r="F115" s="294" t="s">
        <v>146</v>
      </c>
      <c r="G115" s="78" t="s">
        <v>75</v>
      </c>
      <c r="H115" s="305"/>
      <c r="I115" s="288">
        <v>15</v>
      </c>
      <c r="J115" s="107">
        <v>3426.28</v>
      </c>
      <c r="K115" s="107"/>
      <c r="L115" s="107">
        <f t="shared" si="27"/>
        <v>3426.28</v>
      </c>
      <c r="M115" s="107"/>
      <c r="N115" s="107">
        <v>126.28</v>
      </c>
      <c r="O115" s="107">
        <f t="shared" si="25"/>
        <v>126.28</v>
      </c>
      <c r="P115" s="107">
        <f t="shared" si="26"/>
        <v>3300</v>
      </c>
      <c r="Q115" s="341"/>
      <c r="R115" s="2"/>
      <c r="S115" s="2"/>
    </row>
    <row r="116" spans="3:19" ht="35.1" customHeight="1" x14ac:dyDescent="0.25">
      <c r="C116" s="288">
        <v>1000</v>
      </c>
      <c r="D116" s="288">
        <v>1100</v>
      </c>
      <c r="E116" s="288">
        <v>113</v>
      </c>
      <c r="F116" s="294" t="s">
        <v>147</v>
      </c>
      <c r="G116" s="10" t="s">
        <v>75</v>
      </c>
      <c r="H116" s="305"/>
      <c r="I116" s="288">
        <v>15</v>
      </c>
      <c r="J116" s="107">
        <v>3426.28</v>
      </c>
      <c r="K116" s="107"/>
      <c r="L116" s="107">
        <v>3426.28</v>
      </c>
      <c r="M116" s="107"/>
      <c r="N116" s="107">
        <v>126.28</v>
      </c>
      <c r="O116" s="107">
        <v>126.28</v>
      </c>
      <c r="P116" s="107">
        <v>3300</v>
      </c>
      <c r="Q116" s="341"/>
      <c r="R116" s="2"/>
      <c r="S116" s="2"/>
    </row>
    <row r="117" spans="3:19" ht="35.1" customHeight="1" x14ac:dyDescent="0.25">
      <c r="C117" s="288">
        <v>1000</v>
      </c>
      <c r="D117" s="288">
        <v>1100</v>
      </c>
      <c r="E117" s="288">
        <v>113</v>
      </c>
      <c r="F117" s="294" t="s">
        <v>246</v>
      </c>
      <c r="G117" s="10" t="s">
        <v>75</v>
      </c>
      <c r="H117" s="305"/>
      <c r="I117" s="288">
        <v>15</v>
      </c>
      <c r="J117" s="107">
        <v>3426.28</v>
      </c>
      <c r="K117" s="107"/>
      <c r="L117" s="107">
        <v>3426.28</v>
      </c>
      <c r="M117" s="107"/>
      <c r="N117" s="107">
        <v>126.28</v>
      </c>
      <c r="O117" s="107">
        <v>126.28</v>
      </c>
      <c r="P117" s="107">
        <v>3300</v>
      </c>
      <c r="Q117" s="341"/>
      <c r="R117" s="2"/>
      <c r="S117" s="2"/>
    </row>
    <row r="118" spans="3:19" ht="35.1" customHeight="1" x14ac:dyDescent="0.25">
      <c r="C118" s="24"/>
      <c r="D118" s="24"/>
      <c r="E118" s="24"/>
      <c r="F118" s="81" t="s">
        <v>76</v>
      </c>
      <c r="G118" s="25"/>
      <c r="H118" s="34"/>
      <c r="I118" s="297"/>
      <c r="J118" s="298">
        <f t="shared" ref="J118:P118" si="28">SUM(J108:J117)</f>
        <v>30891.359999999997</v>
      </c>
      <c r="K118" s="298">
        <f t="shared" si="28"/>
        <v>39.6</v>
      </c>
      <c r="L118" s="298">
        <f t="shared" si="28"/>
        <v>30930.959999999995</v>
      </c>
      <c r="M118" s="298">
        <f t="shared" si="28"/>
        <v>0</v>
      </c>
      <c r="N118" s="298">
        <f t="shared" si="28"/>
        <v>1280.9599999999998</v>
      </c>
      <c r="O118" s="298">
        <f t="shared" si="28"/>
        <v>1280.9599999999998</v>
      </c>
      <c r="P118" s="298">
        <f t="shared" si="28"/>
        <v>29650</v>
      </c>
      <c r="Q118" s="24"/>
      <c r="R118" s="2"/>
      <c r="S118" s="2"/>
    </row>
    <row r="119" spans="3:19" ht="35.1" customHeight="1" x14ac:dyDescent="0.25">
      <c r="C119" s="288">
        <v>1000</v>
      </c>
      <c r="D119" s="288">
        <v>1100</v>
      </c>
      <c r="E119" s="288">
        <v>113</v>
      </c>
      <c r="F119" s="294" t="s">
        <v>164</v>
      </c>
      <c r="G119" s="10" t="s">
        <v>77</v>
      </c>
      <c r="H119" s="300"/>
      <c r="I119" s="288">
        <v>15</v>
      </c>
      <c r="J119" s="107">
        <v>5075.04</v>
      </c>
      <c r="K119" s="107"/>
      <c r="L119" s="107">
        <f>J119</f>
        <v>5075.04</v>
      </c>
      <c r="M119" s="107"/>
      <c r="N119" s="107">
        <v>475.04</v>
      </c>
      <c r="O119" s="107">
        <v>475.04</v>
      </c>
      <c r="P119" s="107">
        <f>L119-O119</f>
        <v>4600</v>
      </c>
      <c r="Q119" s="19"/>
      <c r="R119" s="2"/>
      <c r="S119" s="2"/>
    </row>
    <row r="120" spans="3:19" ht="35.1" customHeight="1" x14ac:dyDescent="0.25">
      <c r="C120" s="54"/>
      <c r="D120" s="54"/>
      <c r="E120" s="54"/>
      <c r="F120" s="24" t="s">
        <v>78</v>
      </c>
      <c r="G120" s="25"/>
      <c r="H120" s="34"/>
      <c r="I120" s="342"/>
      <c r="J120" s="298">
        <f>SUM(J119)</f>
        <v>5075.04</v>
      </c>
      <c r="K120" s="298">
        <f t="shared" ref="K120:P120" si="29">SUM(K119)</f>
        <v>0</v>
      </c>
      <c r="L120" s="298">
        <f t="shared" si="29"/>
        <v>5075.04</v>
      </c>
      <c r="M120" s="298">
        <f t="shared" si="29"/>
        <v>0</v>
      </c>
      <c r="N120" s="298">
        <f t="shared" si="29"/>
        <v>475.04</v>
      </c>
      <c r="O120" s="298">
        <f t="shared" si="29"/>
        <v>475.04</v>
      </c>
      <c r="P120" s="298">
        <f t="shared" si="29"/>
        <v>4600</v>
      </c>
      <c r="Q120" s="28"/>
      <c r="R120" s="2"/>
      <c r="S120" s="2"/>
    </row>
    <row r="121" spans="3:19" ht="35.1" customHeight="1" x14ac:dyDescent="0.25">
      <c r="C121" s="288">
        <v>1000</v>
      </c>
      <c r="D121" s="288">
        <v>1100</v>
      </c>
      <c r="E121" s="288">
        <v>113</v>
      </c>
      <c r="F121" s="295" t="s">
        <v>79</v>
      </c>
      <c r="G121" s="10" t="s">
        <v>80</v>
      </c>
      <c r="H121" s="290"/>
      <c r="I121" s="288">
        <v>15</v>
      </c>
      <c r="J121" s="107">
        <v>5928.06</v>
      </c>
      <c r="K121" s="107"/>
      <c r="L121" s="107">
        <f>J121-K121</f>
        <v>5928.06</v>
      </c>
      <c r="M121" s="107"/>
      <c r="N121" s="107">
        <v>628.05999999999995</v>
      </c>
      <c r="O121" s="107">
        <v>628.05999999999995</v>
      </c>
      <c r="P121" s="107">
        <f t="shared" ref="P121:P129" si="30">L121-O121</f>
        <v>5300</v>
      </c>
      <c r="Q121" s="343"/>
      <c r="R121" s="2"/>
      <c r="S121" s="296"/>
    </row>
    <row r="122" spans="3:19" ht="35.1" customHeight="1" x14ac:dyDescent="0.25">
      <c r="C122" s="288">
        <v>1000</v>
      </c>
      <c r="D122" s="288">
        <v>1100</v>
      </c>
      <c r="E122" s="288">
        <v>113</v>
      </c>
      <c r="F122" s="344" t="s">
        <v>149</v>
      </c>
      <c r="G122" s="10" t="s">
        <v>83</v>
      </c>
      <c r="H122" s="295"/>
      <c r="I122" s="288">
        <v>15</v>
      </c>
      <c r="J122" s="234">
        <v>3791.07</v>
      </c>
      <c r="K122" s="234">
        <v>0</v>
      </c>
      <c r="L122" s="234">
        <f t="shared" ref="L122:L128" si="31">J122+K122</f>
        <v>3791.07</v>
      </c>
      <c r="M122" s="234"/>
      <c r="N122" s="234">
        <v>291.07</v>
      </c>
      <c r="O122" s="234">
        <v>291.07</v>
      </c>
      <c r="P122" s="108">
        <f t="shared" si="30"/>
        <v>3500</v>
      </c>
      <c r="Q122" s="343"/>
      <c r="R122" s="2"/>
      <c r="S122" s="296"/>
    </row>
    <row r="123" spans="3:19" ht="35.1" customHeight="1" x14ac:dyDescent="0.25">
      <c r="C123" s="288">
        <v>1000</v>
      </c>
      <c r="D123" s="288">
        <v>1100</v>
      </c>
      <c r="E123" s="288">
        <v>113</v>
      </c>
      <c r="F123" s="295" t="s">
        <v>211</v>
      </c>
      <c r="G123" s="73" t="s">
        <v>84</v>
      </c>
      <c r="H123" s="290"/>
      <c r="I123" s="288">
        <v>15</v>
      </c>
      <c r="J123" s="234">
        <v>3791.07</v>
      </c>
      <c r="K123" s="234">
        <v>0</v>
      </c>
      <c r="L123" s="234">
        <f t="shared" si="31"/>
        <v>3791.07</v>
      </c>
      <c r="M123" s="234"/>
      <c r="N123" s="234">
        <v>291.07</v>
      </c>
      <c r="O123" s="234">
        <v>291.07</v>
      </c>
      <c r="P123" s="108">
        <f t="shared" si="30"/>
        <v>3500</v>
      </c>
      <c r="Q123" s="343"/>
      <c r="R123" s="2"/>
      <c r="S123" s="296"/>
    </row>
    <row r="124" spans="3:19" ht="35.1" customHeight="1" x14ac:dyDescent="0.25">
      <c r="C124" s="288">
        <v>1000</v>
      </c>
      <c r="D124" s="288">
        <v>1100</v>
      </c>
      <c r="E124" s="288">
        <v>113</v>
      </c>
      <c r="F124" s="295" t="s">
        <v>190</v>
      </c>
      <c r="G124" s="10" t="s">
        <v>83</v>
      </c>
      <c r="H124" s="290"/>
      <c r="I124" s="288">
        <v>15</v>
      </c>
      <c r="J124" s="234">
        <v>3791.07</v>
      </c>
      <c r="K124" s="234">
        <v>0</v>
      </c>
      <c r="L124" s="234">
        <f t="shared" si="31"/>
        <v>3791.07</v>
      </c>
      <c r="M124" s="234"/>
      <c r="N124" s="234">
        <v>291.07</v>
      </c>
      <c r="O124" s="234">
        <v>291.07</v>
      </c>
      <c r="P124" s="108">
        <f t="shared" si="30"/>
        <v>3500</v>
      </c>
      <c r="Q124" s="343"/>
      <c r="R124" s="2"/>
      <c r="S124" s="296"/>
    </row>
    <row r="125" spans="3:19" ht="35.1" customHeight="1" x14ac:dyDescent="0.25">
      <c r="C125" s="288">
        <v>1000</v>
      </c>
      <c r="D125" s="288">
        <v>1100</v>
      </c>
      <c r="E125" s="288">
        <v>113</v>
      </c>
      <c r="F125" s="295" t="s">
        <v>182</v>
      </c>
      <c r="G125" s="10" t="s">
        <v>83</v>
      </c>
      <c r="H125" s="290"/>
      <c r="I125" s="288">
        <v>15</v>
      </c>
      <c r="J125" s="234">
        <v>3791.07</v>
      </c>
      <c r="K125" s="234">
        <v>0</v>
      </c>
      <c r="L125" s="234">
        <f t="shared" si="31"/>
        <v>3791.07</v>
      </c>
      <c r="M125" s="234"/>
      <c r="N125" s="234">
        <v>291.07</v>
      </c>
      <c r="O125" s="234">
        <v>291.07</v>
      </c>
      <c r="P125" s="108">
        <f t="shared" si="30"/>
        <v>3500</v>
      </c>
      <c r="Q125" s="343"/>
      <c r="R125" s="2"/>
      <c r="S125" s="296"/>
    </row>
    <row r="126" spans="3:19" ht="35.1" customHeight="1" x14ac:dyDescent="0.25">
      <c r="C126" s="288">
        <v>1000</v>
      </c>
      <c r="D126" s="288">
        <v>1100</v>
      </c>
      <c r="E126" s="288">
        <v>113</v>
      </c>
      <c r="F126" s="295" t="s">
        <v>85</v>
      </c>
      <c r="G126" s="10" t="s">
        <v>83</v>
      </c>
      <c r="H126" s="290"/>
      <c r="I126" s="288">
        <v>15</v>
      </c>
      <c r="J126" s="234">
        <v>3791.07</v>
      </c>
      <c r="K126" s="234">
        <v>0</v>
      </c>
      <c r="L126" s="234">
        <f t="shared" si="31"/>
        <v>3791.07</v>
      </c>
      <c r="M126" s="234"/>
      <c r="N126" s="234">
        <v>291.07</v>
      </c>
      <c r="O126" s="234">
        <v>291.07</v>
      </c>
      <c r="P126" s="108">
        <f t="shared" si="30"/>
        <v>3500</v>
      </c>
      <c r="Q126" s="343"/>
      <c r="R126" s="2"/>
      <c r="S126" s="296"/>
    </row>
    <row r="127" spans="3:19" ht="35.1" customHeight="1" x14ac:dyDescent="0.25">
      <c r="C127" s="288">
        <v>1000</v>
      </c>
      <c r="D127" s="288">
        <v>1100</v>
      </c>
      <c r="E127" s="288">
        <v>113</v>
      </c>
      <c r="F127" s="295" t="s">
        <v>86</v>
      </c>
      <c r="G127" s="10" t="s">
        <v>83</v>
      </c>
      <c r="H127" s="290"/>
      <c r="I127" s="288">
        <v>15</v>
      </c>
      <c r="J127" s="234">
        <v>3791.07</v>
      </c>
      <c r="K127" s="234">
        <v>0</v>
      </c>
      <c r="L127" s="234">
        <f t="shared" si="31"/>
        <v>3791.07</v>
      </c>
      <c r="M127" s="234"/>
      <c r="N127" s="234">
        <v>291.07</v>
      </c>
      <c r="O127" s="234">
        <v>291.07</v>
      </c>
      <c r="P127" s="108">
        <f t="shared" si="30"/>
        <v>3500</v>
      </c>
      <c r="Q127" s="343"/>
      <c r="R127" s="2"/>
      <c r="S127" s="296"/>
    </row>
    <row r="128" spans="3:19" ht="35.1" customHeight="1" x14ac:dyDescent="0.25">
      <c r="C128" s="288">
        <v>1000</v>
      </c>
      <c r="D128" s="288">
        <v>1100</v>
      </c>
      <c r="E128" s="288">
        <v>113</v>
      </c>
      <c r="F128" s="295" t="s">
        <v>87</v>
      </c>
      <c r="G128" s="10" t="s">
        <v>83</v>
      </c>
      <c r="H128" s="290"/>
      <c r="I128" s="288">
        <v>15</v>
      </c>
      <c r="J128" s="234">
        <v>3791.07</v>
      </c>
      <c r="K128" s="234">
        <v>0</v>
      </c>
      <c r="L128" s="234">
        <f t="shared" si="31"/>
        <v>3791.07</v>
      </c>
      <c r="M128" s="234"/>
      <c r="N128" s="234">
        <v>291.07</v>
      </c>
      <c r="O128" s="234">
        <v>291.07</v>
      </c>
      <c r="P128" s="108">
        <f t="shared" si="30"/>
        <v>3500</v>
      </c>
      <c r="Q128" s="343"/>
      <c r="R128" s="2"/>
      <c r="S128" s="296"/>
    </row>
    <row r="129" spans="3:19" ht="35.1" customHeight="1" x14ac:dyDescent="0.25">
      <c r="C129" s="288">
        <v>1000</v>
      </c>
      <c r="D129" s="288">
        <v>1100</v>
      </c>
      <c r="E129" s="288">
        <v>113</v>
      </c>
      <c r="F129" s="345" t="s">
        <v>88</v>
      </c>
      <c r="G129" s="10" t="s">
        <v>89</v>
      </c>
      <c r="H129" s="346"/>
      <c r="I129" s="288">
        <v>15</v>
      </c>
      <c r="J129" s="107">
        <v>4357.84</v>
      </c>
      <c r="K129" s="107">
        <v>0</v>
      </c>
      <c r="L129" s="107">
        <f>J129-K129</f>
        <v>4357.84</v>
      </c>
      <c r="M129" s="107"/>
      <c r="N129" s="107">
        <v>357.84</v>
      </c>
      <c r="O129" s="107">
        <v>357.84</v>
      </c>
      <c r="P129" s="107">
        <f t="shared" si="30"/>
        <v>4000</v>
      </c>
      <c r="Q129" s="343"/>
      <c r="R129" s="2"/>
      <c r="S129" s="296"/>
    </row>
    <row r="130" spans="3:19" ht="35.1" customHeight="1" x14ac:dyDescent="0.25">
      <c r="C130" s="54"/>
      <c r="D130" s="54"/>
      <c r="E130" s="54"/>
      <c r="F130" s="24" t="s">
        <v>90</v>
      </c>
      <c r="G130" s="25"/>
      <c r="H130" s="34"/>
      <c r="I130" s="297"/>
      <c r="J130" s="298">
        <f>SUM(J121:J129)</f>
        <v>36823.39</v>
      </c>
      <c r="K130" s="298">
        <f t="shared" ref="K130:P130" si="32">SUM(K121:K129)</f>
        <v>0</v>
      </c>
      <c r="L130" s="298">
        <f t="shared" si="32"/>
        <v>36823.39</v>
      </c>
      <c r="M130" s="298">
        <f t="shared" si="32"/>
        <v>0</v>
      </c>
      <c r="N130" s="298">
        <f t="shared" si="32"/>
        <v>3023.3900000000003</v>
      </c>
      <c r="O130" s="298">
        <f t="shared" si="32"/>
        <v>3023.3900000000003</v>
      </c>
      <c r="P130" s="298">
        <f t="shared" si="32"/>
        <v>33800</v>
      </c>
      <c r="Q130" s="86"/>
      <c r="R130" s="2"/>
      <c r="S130" s="296"/>
    </row>
    <row r="131" spans="3:19" x14ac:dyDescent="0.25">
      <c r="C131" s="347"/>
      <c r="D131" s="347"/>
      <c r="E131" s="347"/>
      <c r="F131" s="348"/>
      <c r="G131" s="2"/>
      <c r="H131" s="1"/>
      <c r="I131" s="347"/>
      <c r="J131" s="349"/>
      <c r="K131" s="349"/>
      <c r="L131" s="349"/>
      <c r="M131" s="349"/>
      <c r="N131" s="349"/>
      <c r="O131" s="349"/>
      <c r="P131" s="349"/>
      <c r="Q131" s="313"/>
      <c r="R131" s="1"/>
      <c r="S131" s="1"/>
    </row>
    <row r="132" spans="3:19" x14ac:dyDescent="0.25">
      <c r="C132" s="347"/>
      <c r="D132" s="347"/>
      <c r="E132" s="347"/>
      <c r="F132" s="348"/>
      <c r="G132" s="2"/>
      <c r="H132" s="1"/>
      <c r="I132" s="347"/>
      <c r="J132" s="349"/>
      <c r="K132" s="349"/>
      <c r="L132" s="349"/>
      <c r="M132" s="349"/>
      <c r="N132" s="349"/>
      <c r="O132" s="349"/>
      <c r="P132" s="349"/>
      <c r="Q132" s="313"/>
      <c r="R132" s="1"/>
      <c r="S132" s="1"/>
    </row>
    <row r="133" spans="3:19" x14ac:dyDescent="0.25">
      <c r="C133" s="347"/>
      <c r="D133" s="347"/>
      <c r="E133" s="347"/>
      <c r="F133" s="348"/>
      <c r="G133" s="2"/>
      <c r="H133" s="1"/>
      <c r="I133" s="347"/>
      <c r="J133" s="349"/>
      <c r="K133" s="349"/>
      <c r="L133" s="349"/>
      <c r="M133" s="349"/>
      <c r="N133" s="349"/>
      <c r="O133" s="349"/>
      <c r="P133" s="349"/>
      <c r="Q133" s="313"/>
      <c r="R133" s="1"/>
      <c r="S133" s="1"/>
    </row>
    <row r="134" spans="3:19" ht="18" x14ac:dyDescent="0.25">
      <c r="C134" s="312"/>
      <c r="D134" s="312"/>
      <c r="E134" s="312"/>
      <c r="F134" s="437" t="s">
        <v>0</v>
      </c>
      <c r="G134" s="437"/>
      <c r="H134" s="437"/>
      <c r="I134" s="437" t="s">
        <v>255</v>
      </c>
      <c r="J134" s="437"/>
      <c r="K134" s="437"/>
      <c r="L134" s="437"/>
      <c r="M134" s="437"/>
      <c r="N134" s="437"/>
      <c r="O134" s="437"/>
      <c r="P134" s="437"/>
      <c r="Q134" s="350"/>
      <c r="R134" s="1"/>
      <c r="S134" s="1"/>
    </row>
    <row r="135" spans="3:19" ht="18" x14ac:dyDescent="0.25">
      <c r="C135" s="282"/>
      <c r="D135" s="2"/>
      <c r="E135" s="2"/>
      <c r="F135" s="437" t="s">
        <v>1</v>
      </c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2"/>
      <c r="R135" s="1"/>
      <c r="S135" s="1"/>
    </row>
    <row r="136" spans="3:19" x14ac:dyDescent="0.25">
      <c r="C136" s="351"/>
      <c r="D136" s="351"/>
      <c r="E136" s="351"/>
      <c r="F136" s="445" t="s">
        <v>2</v>
      </c>
      <c r="G136" s="445" t="s">
        <v>38</v>
      </c>
      <c r="H136" s="445" t="s">
        <v>4</v>
      </c>
      <c r="I136" s="441" t="s">
        <v>12</v>
      </c>
      <c r="J136" s="352" t="s">
        <v>56</v>
      </c>
      <c r="K136" s="328"/>
      <c r="L136" s="328"/>
      <c r="M136" s="449" t="s">
        <v>6</v>
      </c>
      <c r="N136" s="450"/>
      <c r="O136" s="451"/>
      <c r="P136" s="445" t="s">
        <v>7</v>
      </c>
      <c r="Q136" s="438" t="s">
        <v>8</v>
      </c>
      <c r="R136" s="1"/>
      <c r="S136" s="1"/>
    </row>
    <row r="137" spans="3:19" x14ac:dyDescent="0.25">
      <c r="C137" s="407" t="s">
        <v>9</v>
      </c>
      <c r="D137" s="407" t="s">
        <v>10</v>
      </c>
      <c r="E137" s="407" t="s">
        <v>11</v>
      </c>
      <c r="F137" s="446"/>
      <c r="G137" s="446"/>
      <c r="H137" s="446"/>
      <c r="I137" s="448"/>
      <c r="J137" s="441" t="s">
        <v>13</v>
      </c>
      <c r="K137" s="441" t="s">
        <v>14</v>
      </c>
      <c r="L137" s="443" t="s">
        <v>15</v>
      </c>
      <c r="M137" s="441" t="s">
        <v>16</v>
      </c>
      <c r="N137" s="407" t="s">
        <v>17</v>
      </c>
      <c r="O137" s="407" t="s">
        <v>18</v>
      </c>
      <c r="P137" s="446"/>
      <c r="Q137" s="439"/>
      <c r="R137" s="1"/>
      <c r="S137" s="1"/>
    </row>
    <row r="138" spans="3:19" x14ac:dyDescent="0.25">
      <c r="C138" s="408"/>
      <c r="D138" s="408"/>
      <c r="E138" s="408"/>
      <c r="F138" s="447"/>
      <c r="G138" s="447"/>
      <c r="H138" s="447"/>
      <c r="I138" s="442"/>
      <c r="J138" s="442"/>
      <c r="K138" s="442"/>
      <c r="L138" s="444"/>
      <c r="M138" s="442"/>
      <c r="N138" s="408"/>
      <c r="O138" s="408"/>
      <c r="P138" s="447"/>
      <c r="Q138" s="440"/>
      <c r="R138" s="1"/>
      <c r="S138" s="1"/>
    </row>
    <row r="139" spans="3:19" ht="35.1" customHeight="1" x14ac:dyDescent="0.25">
      <c r="C139" s="288">
        <v>1000</v>
      </c>
      <c r="D139" s="288">
        <v>1100</v>
      </c>
      <c r="E139" s="288">
        <v>113</v>
      </c>
      <c r="F139" s="295" t="s">
        <v>201</v>
      </c>
      <c r="G139" s="353" t="s">
        <v>91</v>
      </c>
      <c r="H139" s="290"/>
      <c r="I139" s="288">
        <v>15</v>
      </c>
      <c r="J139" s="301">
        <v>4412.26</v>
      </c>
      <c r="K139" s="290">
        <v>0</v>
      </c>
      <c r="L139" s="301">
        <f>J139+K139</f>
        <v>4412.26</v>
      </c>
      <c r="M139" s="301"/>
      <c r="N139" s="301">
        <v>362.26</v>
      </c>
      <c r="O139" s="301">
        <f>N139</f>
        <v>362.26</v>
      </c>
      <c r="P139" s="301">
        <f>L139-O139</f>
        <v>4050</v>
      </c>
      <c r="Q139" s="343"/>
      <c r="R139" s="2"/>
      <c r="S139" s="296"/>
    </row>
    <row r="140" spans="3:19" ht="35.1" customHeight="1" x14ac:dyDescent="0.25">
      <c r="C140" s="40"/>
      <c r="D140" s="40"/>
      <c r="E140" s="40"/>
      <c r="F140" s="61" t="s">
        <v>92</v>
      </c>
      <c r="G140" s="90"/>
      <c r="H140" s="9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2"/>
      <c r="S140" s="296"/>
    </row>
    <row r="141" spans="3:19" ht="35.1" customHeight="1" x14ac:dyDescent="0.25">
      <c r="C141" s="288">
        <v>1000</v>
      </c>
      <c r="D141" s="288">
        <v>1100</v>
      </c>
      <c r="E141" s="288">
        <v>113</v>
      </c>
      <c r="F141" s="295"/>
      <c r="G141" s="10" t="s">
        <v>94</v>
      </c>
      <c r="H141" s="290"/>
      <c r="I141" s="288"/>
      <c r="J141" s="234"/>
      <c r="K141" s="234">
        <v>0</v>
      </c>
      <c r="L141" s="234"/>
      <c r="M141" s="234"/>
      <c r="N141" s="234"/>
      <c r="O141" s="234"/>
      <c r="P141" s="108">
        <f>L141-O141</f>
        <v>0</v>
      </c>
      <c r="Q141" s="341"/>
      <c r="R141" s="1"/>
      <c r="S141" s="1"/>
    </row>
    <row r="142" spans="3:19" ht="35.1" customHeight="1" x14ac:dyDescent="0.25">
      <c r="C142" s="288">
        <v>1000</v>
      </c>
      <c r="D142" s="288">
        <v>1100</v>
      </c>
      <c r="E142" s="288">
        <v>113</v>
      </c>
      <c r="F142" s="295" t="s">
        <v>217</v>
      </c>
      <c r="G142" s="10" t="s">
        <v>94</v>
      </c>
      <c r="H142" s="290"/>
      <c r="I142" s="288">
        <v>15</v>
      </c>
      <c r="J142" s="234">
        <v>4596</v>
      </c>
      <c r="K142" s="234">
        <v>0</v>
      </c>
      <c r="L142" s="234">
        <v>4596</v>
      </c>
      <c r="M142" s="234"/>
      <c r="N142" s="234">
        <v>396</v>
      </c>
      <c r="O142" s="234">
        <v>396</v>
      </c>
      <c r="P142" s="108">
        <v>4200</v>
      </c>
      <c r="Q142" s="341"/>
      <c r="R142" s="1"/>
      <c r="S142" s="1"/>
    </row>
    <row r="143" spans="3:19" ht="35.1" customHeight="1" x14ac:dyDescent="0.25">
      <c r="C143" s="288">
        <v>1000</v>
      </c>
      <c r="D143" s="288">
        <v>1100</v>
      </c>
      <c r="E143" s="288">
        <v>113</v>
      </c>
      <c r="F143" s="295" t="s">
        <v>95</v>
      </c>
      <c r="G143" s="10" t="s">
        <v>96</v>
      </c>
      <c r="H143" s="290"/>
      <c r="I143" s="288">
        <v>15</v>
      </c>
      <c r="J143" s="234">
        <v>4596</v>
      </c>
      <c r="K143" s="234">
        <v>0</v>
      </c>
      <c r="L143" s="234">
        <f>J143-K143</f>
        <v>4596</v>
      </c>
      <c r="M143" s="234"/>
      <c r="N143" s="234">
        <v>396</v>
      </c>
      <c r="O143" s="234">
        <f>N143</f>
        <v>396</v>
      </c>
      <c r="P143" s="108">
        <f t="shared" ref="P143:P148" si="34">L143-O143</f>
        <v>4200</v>
      </c>
      <c r="Q143" s="341"/>
      <c r="R143" s="1"/>
      <c r="S143" s="1"/>
    </row>
    <row r="144" spans="3:19" ht="35.1" customHeight="1" x14ac:dyDescent="0.25">
      <c r="C144" s="288">
        <v>1000</v>
      </c>
      <c r="D144" s="288">
        <v>1100</v>
      </c>
      <c r="E144" s="288">
        <v>113</v>
      </c>
      <c r="F144" s="295"/>
      <c r="G144" s="10" t="s">
        <v>98</v>
      </c>
      <c r="H144" s="290"/>
      <c r="I144" s="288"/>
      <c r="J144" s="234"/>
      <c r="K144" s="234">
        <v>0</v>
      </c>
      <c r="L144" s="234">
        <f>J144+K144</f>
        <v>0</v>
      </c>
      <c r="M144" s="234"/>
      <c r="N144" s="234"/>
      <c r="O144" s="234">
        <f>N144</f>
        <v>0</v>
      </c>
      <c r="P144" s="108">
        <f>L144-O144</f>
        <v>0</v>
      </c>
      <c r="Q144" s="341"/>
    </row>
    <row r="145" spans="3:17" ht="35.1" customHeight="1" x14ac:dyDescent="0.25">
      <c r="C145" s="288">
        <v>1000</v>
      </c>
      <c r="D145" s="288">
        <v>1100</v>
      </c>
      <c r="E145" s="288">
        <v>113</v>
      </c>
      <c r="F145" s="295" t="s">
        <v>99</v>
      </c>
      <c r="G145" s="10" t="s">
        <v>100</v>
      </c>
      <c r="H145" s="290"/>
      <c r="I145" s="288">
        <v>15</v>
      </c>
      <c r="J145" s="234">
        <v>3201.86</v>
      </c>
      <c r="K145" s="234">
        <v>0</v>
      </c>
      <c r="L145" s="234">
        <v>3201.86</v>
      </c>
      <c r="M145" s="234"/>
      <c r="N145" s="234">
        <v>101.86</v>
      </c>
      <c r="O145" s="234">
        <v>101.86</v>
      </c>
      <c r="P145" s="108">
        <f t="shared" si="34"/>
        <v>3100</v>
      </c>
      <c r="Q145" s="341"/>
    </row>
    <row r="146" spans="3:17" ht="18" customHeight="1" x14ac:dyDescent="0.25">
      <c r="C146" s="288">
        <v>1000</v>
      </c>
      <c r="D146" s="288">
        <v>1100</v>
      </c>
      <c r="E146" s="288">
        <v>113</v>
      </c>
      <c r="F146" s="295"/>
      <c r="G146" s="10"/>
      <c r="H146" s="290"/>
      <c r="I146" s="288"/>
      <c r="J146" s="234"/>
      <c r="K146" s="234"/>
      <c r="L146" s="234">
        <f>J146-K146</f>
        <v>0</v>
      </c>
      <c r="M146" s="234"/>
      <c r="N146" s="234"/>
      <c r="O146" s="234">
        <f>N146</f>
        <v>0</v>
      </c>
      <c r="P146" s="108">
        <f t="shared" si="34"/>
        <v>0</v>
      </c>
      <c r="Q146" s="19"/>
    </row>
    <row r="147" spans="3:17" ht="35.1" customHeight="1" x14ac:dyDescent="0.25">
      <c r="C147" s="288">
        <v>1000</v>
      </c>
      <c r="D147" s="288">
        <v>1100</v>
      </c>
      <c r="E147" s="288">
        <v>113</v>
      </c>
      <c r="F147" s="295" t="s">
        <v>103</v>
      </c>
      <c r="G147" s="10" t="s">
        <v>102</v>
      </c>
      <c r="H147" s="290"/>
      <c r="I147" s="288">
        <v>15</v>
      </c>
      <c r="J147" s="234">
        <v>4596</v>
      </c>
      <c r="K147" s="234">
        <v>0</v>
      </c>
      <c r="L147" s="234">
        <f>J147-K147</f>
        <v>4596</v>
      </c>
      <c r="M147" s="234"/>
      <c r="N147" s="234">
        <v>396</v>
      </c>
      <c r="O147" s="234">
        <f>N147</f>
        <v>396</v>
      </c>
      <c r="P147" s="108">
        <f t="shared" si="34"/>
        <v>4200</v>
      </c>
      <c r="Q147" s="19"/>
    </row>
    <row r="148" spans="3:17" ht="35.1" customHeight="1" x14ac:dyDescent="0.25">
      <c r="C148" s="288">
        <v>1000</v>
      </c>
      <c r="D148" s="288">
        <v>1100</v>
      </c>
      <c r="E148" s="288">
        <v>113</v>
      </c>
      <c r="F148" s="295" t="s">
        <v>93</v>
      </c>
      <c r="G148" s="10" t="s">
        <v>102</v>
      </c>
      <c r="H148" s="290"/>
      <c r="I148" s="288">
        <v>15</v>
      </c>
      <c r="J148" s="234">
        <v>4596</v>
      </c>
      <c r="K148" s="234">
        <v>0</v>
      </c>
      <c r="L148" s="234">
        <f>J148-K148</f>
        <v>4596</v>
      </c>
      <c r="M148" s="234"/>
      <c r="N148" s="234">
        <v>396</v>
      </c>
      <c r="O148" s="234">
        <f>N148</f>
        <v>396</v>
      </c>
      <c r="P148" s="108">
        <f t="shared" si="34"/>
        <v>4200</v>
      </c>
      <c r="Q148" s="19"/>
    </row>
    <row r="149" spans="3:17" ht="17.25" customHeight="1" x14ac:dyDescent="0.25">
      <c r="C149" s="288">
        <v>1000</v>
      </c>
      <c r="D149" s="288">
        <v>1100</v>
      </c>
      <c r="E149" s="288">
        <v>113</v>
      </c>
      <c r="F149" s="345"/>
      <c r="G149" s="10" t="s">
        <v>102</v>
      </c>
      <c r="H149" s="354"/>
      <c r="I149" s="288"/>
      <c r="J149" s="234"/>
      <c r="K149" s="234"/>
      <c r="L149" s="234"/>
      <c r="M149" s="234"/>
      <c r="N149" s="234"/>
      <c r="O149" s="234"/>
      <c r="P149" s="108">
        <v>0</v>
      </c>
      <c r="Q149" s="19"/>
    </row>
    <row r="150" spans="3:17" ht="35.1" customHeight="1" x14ac:dyDescent="0.25">
      <c r="C150" s="288">
        <v>1000</v>
      </c>
      <c r="D150" s="288">
        <v>1100</v>
      </c>
      <c r="E150" s="288">
        <v>113</v>
      </c>
      <c r="F150" s="294" t="s">
        <v>227</v>
      </c>
      <c r="G150" s="10" t="s">
        <v>105</v>
      </c>
      <c r="H150" s="300"/>
      <c r="I150" s="288">
        <v>15</v>
      </c>
      <c r="J150" s="308">
        <v>5562.4</v>
      </c>
      <c r="K150" s="308"/>
      <c r="L150" s="308">
        <f>J150-K150</f>
        <v>5562.4</v>
      </c>
      <c r="M150" s="308"/>
      <c r="N150" s="308">
        <v>562.4</v>
      </c>
      <c r="O150" s="308">
        <f>N150</f>
        <v>562.4</v>
      </c>
      <c r="P150" s="309">
        <f>L150-O150</f>
        <v>5000</v>
      </c>
      <c r="Q150" s="19"/>
    </row>
    <row r="151" spans="3:17" ht="35.1" customHeight="1" x14ac:dyDescent="0.25">
      <c r="C151" s="54"/>
      <c r="D151" s="54"/>
      <c r="E151" s="54"/>
      <c r="F151" s="24" t="s">
        <v>106</v>
      </c>
      <c r="G151" s="25"/>
      <c r="H151" s="34"/>
      <c r="I151" s="320"/>
      <c r="J151" s="298">
        <f>SUM(J141:J150)</f>
        <v>27148.260000000002</v>
      </c>
      <c r="K151" s="298">
        <f t="shared" ref="K151:M151" si="35">SUM(K141:K150)</f>
        <v>0</v>
      </c>
      <c r="L151" s="298">
        <f>SUM(L141:L150)</f>
        <v>27148.260000000002</v>
      </c>
      <c r="M151" s="298">
        <f t="shared" si="35"/>
        <v>0</v>
      </c>
      <c r="N151" s="298">
        <f>SUM(N141:N150)</f>
        <v>2248.2600000000002</v>
      </c>
      <c r="O151" s="298">
        <f>SUM(O141:O150)</f>
        <v>2248.2600000000002</v>
      </c>
      <c r="P151" s="298">
        <f>SUM(P141:P150)</f>
        <v>24900</v>
      </c>
      <c r="Q151" s="24"/>
    </row>
    <row r="152" spans="3:17" ht="35.1" customHeight="1" x14ac:dyDescent="0.25">
      <c r="C152" s="288">
        <v>1000</v>
      </c>
      <c r="D152" s="288">
        <v>1100</v>
      </c>
      <c r="E152" s="288">
        <v>113</v>
      </c>
      <c r="F152" s="294" t="s">
        <v>151</v>
      </c>
      <c r="G152" s="50" t="s">
        <v>107</v>
      </c>
      <c r="H152" s="295"/>
      <c r="I152" s="288">
        <v>15</v>
      </c>
      <c r="J152" s="308">
        <v>5562.4</v>
      </c>
      <c r="K152" s="308"/>
      <c r="L152" s="308">
        <f>J152-K152</f>
        <v>5562.4</v>
      </c>
      <c r="M152" s="308"/>
      <c r="N152" s="308">
        <v>562.4</v>
      </c>
      <c r="O152" s="308">
        <f>N152</f>
        <v>562.4</v>
      </c>
      <c r="P152" s="309">
        <f>L152-O152</f>
        <v>5000</v>
      </c>
      <c r="Q152" s="343"/>
    </row>
    <row r="153" spans="3:17" ht="17.25" customHeight="1" x14ac:dyDescent="0.25">
      <c r="C153" s="288">
        <v>1000</v>
      </c>
      <c r="D153" s="288">
        <v>1100</v>
      </c>
      <c r="E153" s="288">
        <v>113</v>
      </c>
      <c r="F153" s="294"/>
      <c r="G153" s="10" t="s">
        <v>36</v>
      </c>
      <c r="H153" s="295"/>
      <c r="I153" s="288">
        <v>0</v>
      </c>
      <c r="J153" s="107">
        <v>0</v>
      </c>
      <c r="K153" s="107">
        <v>0</v>
      </c>
      <c r="L153" s="107">
        <v>0</v>
      </c>
      <c r="M153" s="107"/>
      <c r="N153" s="107">
        <v>0</v>
      </c>
      <c r="O153" s="325">
        <v>0</v>
      </c>
      <c r="P153" s="107">
        <v>0</v>
      </c>
      <c r="Q153" s="343"/>
    </row>
    <row r="154" spans="3:17" ht="35.1" customHeight="1" x14ac:dyDescent="0.25">
      <c r="C154" s="54"/>
      <c r="D154" s="54"/>
      <c r="E154" s="54"/>
      <c r="F154" s="24" t="s">
        <v>171</v>
      </c>
      <c r="G154" s="25"/>
      <c r="H154" s="34"/>
      <c r="I154" s="320"/>
      <c r="J154" s="298">
        <f>SUM(J152:J153)</f>
        <v>5562.4</v>
      </c>
      <c r="K154" s="298">
        <f t="shared" ref="K154:M154" si="36">SUM(K152:K153)</f>
        <v>0</v>
      </c>
      <c r="L154" s="298">
        <f>SUM(L152:L153)</f>
        <v>5562.4</v>
      </c>
      <c r="M154" s="298">
        <f t="shared" si="36"/>
        <v>0</v>
      </c>
      <c r="N154" s="298">
        <f>SUM(N152:N153)</f>
        <v>562.4</v>
      </c>
      <c r="O154" s="298">
        <f>SUM(O152:O153)</f>
        <v>562.4</v>
      </c>
      <c r="P154" s="298">
        <f>SUM(P152:P153)</f>
        <v>5000</v>
      </c>
      <c r="Q154" s="24"/>
    </row>
    <row r="155" spans="3:17" ht="35.1" customHeight="1" x14ac:dyDescent="0.25">
      <c r="C155" s="288">
        <v>1000</v>
      </c>
      <c r="D155" s="288">
        <v>1100</v>
      </c>
      <c r="E155" s="322">
        <v>113</v>
      </c>
      <c r="F155" s="294" t="s">
        <v>153</v>
      </c>
      <c r="G155" s="79" t="s">
        <v>108</v>
      </c>
      <c r="H155" s="305"/>
      <c r="I155" s="288">
        <v>15</v>
      </c>
      <c r="J155" s="108">
        <v>4953.2</v>
      </c>
      <c r="K155" s="108"/>
      <c r="L155" s="107">
        <v>4953.2</v>
      </c>
      <c r="M155" s="108"/>
      <c r="N155" s="108">
        <v>453.2</v>
      </c>
      <c r="O155" s="301">
        <f>N155</f>
        <v>453.2</v>
      </c>
      <c r="P155" s="107">
        <f>L155-O155</f>
        <v>4500</v>
      </c>
      <c r="Q155" s="343"/>
    </row>
    <row r="156" spans="3:17" ht="35.1" customHeight="1" x14ac:dyDescent="0.25">
      <c r="C156" s="288">
        <v>1000</v>
      </c>
      <c r="D156" s="288">
        <v>1100</v>
      </c>
      <c r="E156" s="288">
        <v>113</v>
      </c>
      <c r="F156" s="344" t="s">
        <v>154</v>
      </c>
      <c r="G156" s="50" t="s">
        <v>109</v>
      </c>
      <c r="H156" s="305"/>
      <c r="I156" s="288">
        <v>15</v>
      </c>
      <c r="J156" s="355">
        <v>4715</v>
      </c>
      <c r="K156" s="355"/>
      <c r="L156" s="355">
        <v>4715</v>
      </c>
      <c r="M156" s="107"/>
      <c r="N156" s="355">
        <v>415</v>
      </c>
      <c r="O156" s="355">
        <v>415</v>
      </c>
      <c r="P156" s="107">
        <f t="shared" ref="P156:P159" si="37">L156-O156</f>
        <v>4300</v>
      </c>
      <c r="Q156" s="343"/>
    </row>
    <row r="157" spans="3:17" ht="35.1" customHeight="1" x14ac:dyDescent="0.25">
      <c r="C157" s="288">
        <v>1000</v>
      </c>
      <c r="D157" s="288">
        <v>1100</v>
      </c>
      <c r="E157" s="288">
        <v>113</v>
      </c>
      <c r="F157" s="295" t="s">
        <v>110</v>
      </c>
      <c r="G157" s="39" t="s">
        <v>111</v>
      </c>
      <c r="H157" s="290"/>
      <c r="I157" s="288">
        <v>15</v>
      </c>
      <c r="J157" s="356">
        <v>4715</v>
      </c>
      <c r="K157" s="356"/>
      <c r="L157" s="356">
        <v>4715</v>
      </c>
      <c r="M157" s="107"/>
      <c r="N157" s="356">
        <v>415</v>
      </c>
      <c r="O157" s="356">
        <f>N157</f>
        <v>415</v>
      </c>
      <c r="P157" s="107">
        <f t="shared" si="37"/>
        <v>4300</v>
      </c>
      <c r="Q157" s="343"/>
    </row>
    <row r="158" spans="3:17" ht="35.1" customHeight="1" x14ac:dyDescent="0.25">
      <c r="C158" s="322">
        <v>1000</v>
      </c>
      <c r="D158" s="322">
        <v>1100</v>
      </c>
      <c r="E158" s="322">
        <v>113</v>
      </c>
      <c r="F158" s="357" t="s">
        <v>155</v>
      </c>
      <c r="G158" s="50" t="s">
        <v>109</v>
      </c>
      <c r="H158" s="358"/>
      <c r="I158" s="288">
        <v>15</v>
      </c>
      <c r="J158" s="234">
        <v>4715</v>
      </c>
      <c r="K158" s="234"/>
      <c r="L158" s="234">
        <v>4715</v>
      </c>
      <c r="M158" s="108"/>
      <c r="N158" s="234">
        <v>415</v>
      </c>
      <c r="O158" s="234">
        <v>415</v>
      </c>
      <c r="P158" s="107">
        <f t="shared" si="37"/>
        <v>4300</v>
      </c>
      <c r="Q158" s="343"/>
    </row>
    <row r="159" spans="3:17" ht="35.1" customHeight="1" x14ac:dyDescent="0.25">
      <c r="C159" s="288">
        <v>1000</v>
      </c>
      <c r="D159" s="288">
        <v>1100</v>
      </c>
      <c r="E159" s="288">
        <v>113</v>
      </c>
      <c r="F159" s="295" t="s">
        <v>112</v>
      </c>
      <c r="G159" s="353" t="s">
        <v>113</v>
      </c>
      <c r="H159" s="290"/>
      <c r="I159" s="288">
        <v>15</v>
      </c>
      <c r="J159" s="356">
        <v>4468.8</v>
      </c>
      <c r="K159" s="356"/>
      <c r="L159" s="356">
        <v>4468.8</v>
      </c>
      <c r="M159" s="107"/>
      <c r="N159" s="356">
        <v>375.8</v>
      </c>
      <c r="O159" s="356">
        <v>375.8</v>
      </c>
      <c r="P159" s="107">
        <f t="shared" si="37"/>
        <v>4093</v>
      </c>
      <c r="Q159" s="290"/>
    </row>
    <row r="160" spans="3:17" ht="35.1" customHeight="1" x14ac:dyDescent="0.25">
      <c r="C160" s="95"/>
      <c r="D160" s="24"/>
      <c r="E160" s="33"/>
      <c r="F160" s="24" t="s">
        <v>114</v>
      </c>
      <c r="G160" s="359"/>
      <c r="H160" s="297"/>
      <c r="I160" s="298"/>
      <c r="J160" s="297">
        <f>SUM(J155:J159)</f>
        <v>23567</v>
      </c>
      <c r="K160" s="297">
        <f t="shared" ref="K160:P160" si="38">SUM(K155:K159)</f>
        <v>0</v>
      </c>
      <c r="L160" s="297">
        <f t="shared" si="38"/>
        <v>23567</v>
      </c>
      <c r="M160" s="297">
        <f t="shared" si="38"/>
        <v>0</v>
      </c>
      <c r="N160" s="297">
        <f t="shared" si="38"/>
        <v>2074</v>
      </c>
      <c r="O160" s="297">
        <f t="shared" si="38"/>
        <v>2074</v>
      </c>
      <c r="P160" s="297">
        <f t="shared" si="38"/>
        <v>21493</v>
      </c>
      <c r="Q160" s="90"/>
    </row>
    <row r="161" spans="3:19" ht="35.1" customHeight="1" x14ac:dyDescent="0.25">
      <c r="C161" s="90"/>
      <c r="D161" s="90"/>
      <c r="E161" s="90"/>
      <c r="F161" s="97" t="s">
        <v>115</v>
      </c>
      <c r="G161" s="90"/>
      <c r="H161" s="360"/>
      <c r="I161" s="90"/>
      <c r="J161" s="34">
        <f>J15+J17+J19+J22+J24+J28+J38+J42+J48+J63+J70+J77+J88+J92+J99+J118+J120+J130+J140+J151+J154+J160</f>
        <v>320227.34000000003</v>
      </c>
      <c r="K161" s="34">
        <f>K15+K17+K19+K22+K24+K28+K38+K42+K48+K63+K70+K77+K88+K92+K99+K118+K120+K130+K140+K151+K154+K160</f>
        <v>218.36999999999998</v>
      </c>
      <c r="L161" s="34">
        <f>L15+L17+L19+L22+L24+L28+L38+L42+L48+L63+L70+L77+L88+L92+L99+L118+L120+L130+L140+L151+L154+L160</f>
        <v>320445.71000000002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27968.92</v>
      </c>
      <c r="O161" s="34">
        <f>O15+O17+O19+O22+O24+O28+O38+O42+O48+O63+O70+O77+O88+O92+O99+O118+O120+O130+O140+O151+O154+O160</f>
        <v>27968.92</v>
      </c>
      <c r="P161" s="34">
        <f>P15+P17+P19+P22+P24+P28+P38+P42+P48+P63+P70+P77+P88+P92+P99+P118+P120+P130+P140+P151+P154+P160</f>
        <v>292476.79000000004</v>
      </c>
      <c r="Q161" s="90"/>
    </row>
    <row r="163" spans="3:19" x14ac:dyDescent="0.25">
      <c r="C163" s="1"/>
      <c r="D163" s="1"/>
      <c r="E163" s="1"/>
      <c r="F163" s="361" t="s">
        <v>116</v>
      </c>
      <c r="G163" s="361"/>
      <c r="H163" s="361"/>
      <c r="I163" s="315"/>
      <c r="J163" s="315"/>
      <c r="K163" s="315" t="s">
        <v>117</v>
      </c>
      <c r="L163" s="362"/>
      <c r="M163" s="362"/>
      <c r="N163" s="1"/>
      <c r="O163" s="1"/>
      <c r="P163" s="1"/>
      <c r="Q163" s="1"/>
    </row>
    <row r="164" spans="3:19" x14ac:dyDescent="0.25">
      <c r="C164" s="1"/>
      <c r="D164" s="1"/>
      <c r="E164" s="1"/>
      <c r="F164" s="361"/>
      <c r="G164" s="361"/>
      <c r="H164" s="314"/>
      <c r="I164" s="315"/>
      <c r="J164" s="315"/>
      <c r="K164" s="315"/>
      <c r="L164" s="362"/>
      <c r="M164" s="362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363"/>
      <c r="G165" s="364"/>
      <c r="H165" s="314"/>
      <c r="I165" s="315"/>
      <c r="J165" s="365"/>
      <c r="K165" s="365"/>
      <c r="L165" s="365"/>
      <c r="M165" s="366"/>
      <c r="N165" s="1"/>
      <c r="O165" s="1"/>
      <c r="P165" s="1"/>
      <c r="Q165" s="1"/>
    </row>
    <row r="166" spans="3:19" x14ac:dyDescent="0.25">
      <c r="C166" s="1"/>
      <c r="D166" s="1"/>
      <c r="E166" s="1"/>
      <c r="F166" s="361" t="s">
        <v>160</v>
      </c>
      <c r="G166" s="361"/>
      <c r="H166" s="361"/>
      <c r="I166" s="315"/>
      <c r="J166" s="315" t="s">
        <v>159</v>
      </c>
      <c r="K166" s="315"/>
      <c r="L166" s="362"/>
      <c r="M166" s="362"/>
      <c r="N166" s="1"/>
      <c r="O166" s="1"/>
      <c r="P166" s="1"/>
      <c r="Q166" s="1"/>
    </row>
    <row r="167" spans="3:19" x14ac:dyDescent="0.25">
      <c r="C167" s="1"/>
      <c r="D167" s="1"/>
      <c r="E167" s="1"/>
      <c r="F167" s="361" t="s">
        <v>118</v>
      </c>
      <c r="G167" s="361"/>
      <c r="H167" s="361"/>
      <c r="I167" s="361"/>
      <c r="J167" s="436" t="s">
        <v>119</v>
      </c>
      <c r="K167" s="436"/>
      <c r="L167" s="436"/>
      <c r="M167" s="436"/>
      <c r="N167" s="1"/>
      <c r="O167" s="1"/>
      <c r="P167" s="1"/>
      <c r="Q167" s="1"/>
    </row>
    <row r="168" spans="3:19" x14ac:dyDescent="0.25">
      <c r="C168" s="1"/>
      <c r="D168" s="1"/>
      <c r="E168" s="1"/>
      <c r="F168" s="361"/>
      <c r="G168" s="361"/>
      <c r="H168" s="361"/>
      <c r="I168" s="361"/>
      <c r="J168" s="367"/>
      <c r="K168" s="367"/>
      <c r="L168" s="367"/>
      <c r="M168" s="367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282"/>
      <c r="D172" s="282"/>
      <c r="E172" s="282"/>
      <c r="F172" s="437" t="s">
        <v>0</v>
      </c>
      <c r="G172" s="437"/>
      <c r="H172" s="437"/>
      <c r="Q172" s="282"/>
      <c r="R172" s="1"/>
      <c r="S172" s="1"/>
    </row>
    <row r="173" spans="3:19" ht="18" x14ac:dyDescent="0.25">
      <c r="C173" s="283"/>
      <c r="D173" s="284"/>
      <c r="E173" s="284"/>
      <c r="F173" s="437" t="s">
        <v>1</v>
      </c>
      <c r="G173" s="437"/>
      <c r="H173" s="437"/>
      <c r="I173" s="437" t="s">
        <v>255</v>
      </c>
      <c r="J173" s="437"/>
      <c r="K173" s="437"/>
      <c r="L173" s="437"/>
      <c r="M173" s="437"/>
      <c r="N173" s="437"/>
      <c r="O173" s="437"/>
      <c r="P173" s="437"/>
      <c r="Q173" s="284"/>
      <c r="R173" s="1"/>
      <c r="S173" s="1"/>
    </row>
    <row r="174" spans="3:19" x14ac:dyDescent="0.25">
      <c r="C174" s="1"/>
      <c r="D174" s="1"/>
      <c r="E174" s="1"/>
      <c r="F174" s="361"/>
      <c r="G174" s="361"/>
      <c r="H174" s="361"/>
      <c r="I174" s="361"/>
      <c r="J174" s="367"/>
      <c r="K174" s="367"/>
      <c r="L174" s="367"/>
      <c r="M174" s="367"/>
      <c r="N174" s="1"/>
      <c r="O174" s="1"/>
      <c r="P174" s="1"/>
      <c r="Q174" s="1"/>
    </row>
    <row r="175" spans="3:19" x14ac:dyDescent="0.25">
      <c r="C175" s="1"/>
      <c r="D175" s="1"/>
      <c r="E175" s="1"/>
      <c r="F175" s="361"/>
      <c r="G175" s="361"/>
      <c r="H175" s="361"/>
      <c r="I175" s="361"/>
      <c r="J175" s="367"/>
      <c r="K175" s="367"/>
      <c r="L175" s="367"/>
      <c r="M175" s="367"/>
      <c r="N175" s="1"/>
      <c r="O175" s="1"/>
      <c r="P175" s="1"/>
      <c r="Q175" s="1"/>
    </row>
    <row r="176" spans="3:19" ht="39.950000000000003" customHeight="1" x14ac:dyDescent="0.25">
      <c r="C176" s="288">
        <v>4000</v>
      </c>
      <c r="D176" s="288">
        <v>4500</v>
      </c>
      <c r="E176" s="288">
        <v>451</v>
      </c>
      <c r="F176" s="295" t="s">
        <v>81</v>
      </c>
      <c r="G176" s="10" t="s">
        <v>174</v>
      </c>
      <c r="H176" s="290"/>
      <c r="I176" s="288">
        <v>15</v>
      </c>
      <c r="J176" s="108">
        <v>2500</v>
      </c>
      <c r="K176" s="108"/>
      <c r="L176" s="108">
        <v>2500</v>
      </c>
      <c r="M176" s="108"/>
      <c r="N176" s="108">
        <v>0</v>
      </c>
      <c r="O176" s="108">
        <v>0</v>
      </c>
      <c r="P176" s="108">
        <f>L176-O176</f>
        <v>2500</v>
      </c>
      <c r="Q176" s="368"/>
      <c r="R176" s="2"/>
      <c r="S176" s="296"/>
    </row>
    <row r="177" spans="3:17" ht="39.950000000000003" customHeight="1" x14ac:dyDescent="0.25">
      <c r="C177" s="90"/>
      <c r="D177" s="90"/>
      <c r="E177" s="90"/>
      <c r="F177" s="97" t="s">
        <v>115</v>
      </c>
      <c r="G177" s="90"/>
      <c r="H177" s="360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361" t="s">
        <v>116</v>
      </c>
      <c r="G179" s="361"/>
      <c r="H179" s="361"/>
      <c r="I179" s="315"/>
      <c r="J179" s="315"/>
      <c r="K179" s="315" t="s">
        <v>117</v>
      </c>
      <c r="L179" s="362"/>
      <c r="M179" s="362"/>
      <c r="N179" s="1"/>
      <c r="O179" s="1"/>
      <c r="P179" s="1"/>
      <c r="Q179" s="1"/>
    </row>
    <row r="180" spans="3:17" x14ac:dyDescent="0.25">
      <c r="C180" s="1"/>
      <c r="D180" s="1"/>
      <c r="E180" s="1"/>
      <c r="F180" s="361"/>
      <c r="G180" s="361"/>
      <c r="H180" s="314"/>
      <c r="I180" s="315"/>
      <c r="J180" s="315"/>
      <c r="K180" s="315"/>
      <c r="L180" s="362"/>
      <c r="M180" s="362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363"/>
      <c r="G181" s="364"/>
      <c r="H181" s="314"/>
      <c r="I181" s="315"/>
      <c r="J181" s="365"/>
      <c r="K181" s="365"/>
      <c r="L181" s="365"/>
      <c r="M181" s="366"/>
      <c r="N181" s="1"/>
      <c r="O181" s="1"/>
      <c r="P181" s="1"/>
      <c r="Q181" s="1"/>
    </row>
    <row r="182" spans="3:17" x14ac:dyDescent="0.25">
      <c r="C182" s="1"/>
      <c r="D182" s="1"/>
      <c r="E182" s="1"/>
      <c r="F182" s="361" t="s">
        <v>160</v>
      </c>
      <c r="G182" s="361"/>
      <c r="H182" s="361"/>
      <c r="I182" s="315"/>
      <c r="J182" s="315" t="s">
        <v>159</v>
      </c>
      <c r="K182" s="315"/>
      <c r="L182" s="362"/>
      <c r="M182" s="362"/>
      <c r="N182" s="1"/>
      <c r="O182" s="1"/>
      <c r="P182" s="1"/>
      <c r="Q182" s="1"/>
    </row>
    <row r="183" spans="3:17" x14ac:dyDescent="0.25">
      <c r="C183" s="1"/>
      <c r="D183" s="1"/>
      <c r="E183" s="1"/>
      <c r="F183" s="361" t="s">
        <v>118</v>
      </c>
      <c r="G183" s="361"/>
      <c r="H183" s="361"/>
      <c r="I183" s="361"/>
      <c r="J183" s="436" t="s">
        <v>119</v>
      </c>
      <c r="K183" s="436"/>
      <c r="L183" s="436"/>
      <c r="M183" s="436"/>
      <c r="N183" s="1"/>
      <c r="O183" s="1"/>
      <c r="P183" s="1"/>
      <c r="Q183" s="1"/>
    </row>
    <row r="184" spans="3:17" x14ac:dyDescent="0.25">
      <c r="C184" s="1"/>
      <c r="D184" s="1"/>
      <c r="E184" s="1"/>
      <c r="F184" s="361"/>
      <c r="G184" s="361"/>
      <c r="H184" s="361"/>
      <c r="I184" s="361"/>
      <c r="J184" s="367"/>
      <c r="K184" s="367"/>
      <c r="L184" s="367"/>
      <c r="M184" s="367"/>
      <c r="N184" s="1"/>
      <c r="O184" s="1"/>
      <c r="P184" s="1"/>
      <c r="Q184" s="1"/>
    </row>
    <row r="205" spans="6:8" x14ac:dyDescent="0.25">
      <c r="F205" s="1"/>
      <c r="G205" s="1"/>
      <c r="H205" s="1"/>
    </row>
    <row r="215" spans="6:8" x14ac:dyDescent="0.25">
      <c r="F215" s="1"/>
      <c r="G215" s="1"/>
      <c r="H215" s="369"/>
    </row>
    <row r="216" spans="6:8" x14ac:dyDescent="0.25">
      <c r="F216" s="1"/>
      <c r="G216" s="1"/>
      <c r="H216" s="369"/>
    </row>
    <row r="217" spans="6:8" x14ac:dyDescent="0.25">
      <c r="F217" s="1"/>
      <c r="G217" s="1"/>
      <c r="H217" s="369"/>
    </row>
    <row r="218" spans="6:8" x14ac:dyDescent="0.25">
      <c r="F218" s="1"/>
      <c r="G218" s="1"/>
      <c r="H218" s="369"/>
    </row>
    <row r="219" spans="6:8" x14ac:dyDescent="0.25">
      <c r="F219" s="348"/>
      <c r="G219" s="1"/>
      <c r="H219" s="369"/>
    </row>
    <row r="220" spans="6:8" x14ac:dyDescent="0.25">
      <c r="F220" s="1"/>
      <c r="G220" s="1"/>
      <c r="H220" s="369"/>
    </row>
    <row r="221" spans="6:8" x14ac:dyDescent="0.25">
      <c r="F221" s="1"/>
      <c r="G221" s="1"/>
      <c r="H221" s="369"/>
    </row>
    <row r="222" spans="6:8" x14ac:dyDescent="0.25">
      <c r="F222" s="348"/>
      <c r="G222" s="1"/>
      <c r="H222" s="369"/>
    </row>
    <row r="223" spans="6:8" x14ac:dyDescent="0.25">
      <c r="F223" s="1"/>
      <c r="G223" s="1"/>
      <c r="H223" s="369"/>
    </row>
    <row r="224" spans="6:8" x14ac:dyDescent="0.25">
      <c r="F224" s="348"/>
      <c r="G224" s="1"/>
      <c r="H224" s="369"/>
    </row>
  </sheetData>
  <mergeCells count="130"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C84:C86"/>
    <mergeCell ref="D84:D86"/>
    <mergeCell ref="E84:E86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80:H80"/>
    <mergeCell ref="F81:H81"/>
    <mergeCell ref="F82:H82"/>
    <mergeCell ref="I82:P82"/>
    <mergeCell ref="F83:H83"/>
    <mergeCell ref="F84:F86"/>
    <mergeCell ref="G84:G86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Q54:Q56"/>
    <mergeCell ref="J55:J56"/>
    <mergeCell ref="K55:K56"/>
    <mergeCell ref="L55:L56"/>
    <mergeCell ref="M55:M56"/>
    <mergeCell ref="N55:N56"/>
    <mergeCell ref="O55:O56"/>
    <mergeCell ref="Q84:Q86"/>
    <mergeCell ref="J85:J86"/>
    <mergeCell ref="K85:K86"/>
    <mergeCell ref="L85:L86"/>
    <mergeCell ref="M85:M86"/>
    <mergeCell ref="N85:N8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I54:I56"/>
    <mergeCell ref="M54:O54"/>
    <mergeCell ref="P54:P5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N35:N36"/>
    <mergeCell ref="O35:O36"/>
    <mergeCell ref="P35:P36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4A3C-124E-4EAB-B743-782FCA09F441}">
  <dimension ref="A1:T228"/>
  <sheetViews>
    <sheetView topLeftCell="A160" workbookViewId="0">
      <selection activeCell="H143" sqref="H143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7.28515625" customWidth="1"/>
    <col min="14" max="14" width="56" customWidth="1"/>
  </cols>
  <sheetData>
    <row r="1" spans="3:16" x14ac:dyDescent="0.25"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</row>
    <row r="2" spans="3:16" x14ac:dyDescent="0.25"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</row>
    <row r="3" spans="3:16" x14ac:dyDescent="0.25"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</row>
    <row r="4" spans="3:16" ht="18" x14ac:dyDescent="0.25">
      <c r="C4" s="282"/>
      <c r="D4" s="282"/>
      <c r="E4" s="282"/>
      <c r="I4" s="350" t="s">
        <v>256</v>
      </c>
      <c r="J4" s="350"/>
      <c r="K4" s="350"/>
      <c r="L4" s="350"/>
      <c r="M4" s="350"/>
      <c r="N4" s="282"/>
      <c r="O4" s="1"/>
      <c r="P4" s="1"/>
    </row>
    <row r="5" spans="3:16" ht="18" x14ac:dyDescent="0.25">
      <c r="C5" s="283"/>
      <c r="D5" s="284"/>
      <c r="E5" s="284"/>
      <c r="F5" s="437"/>
      <c r="G5" s="437"/>
      <c r="H5" s="437"/>
      <c r="I5" s="453" t="s">
        <v>257</v>
      </c>
      <c r="J5" s="453"/>
      <c r="K5" s="453"/>
      <c r="L5" s="453"/>
      <c r="M5" s="453"/>
      <c r="N5" s="453"/>
      <c r="O5" s="1"/>
      <c r="P5" s="1"/>
    </row>
    <row r="6" spans="3:16" x14ac:dyDescent="0.25">
      <c r="C6" s="285"/>
      <c r="D6" s="285"/>
      <c r="E6" s="285"/>
      <c r="F6" s="462" t="s">
        <v>2</v>
      </c>
      <c r="G6" s="445" t="s">
        <v>3</v>
      </c>
      <c r="H6" s="445" t="s">
        <v>4</v>
      </c>
      <c r="I6" s="286"/>
      <c r="J6" s="287" t="s">
        <v>5</v>
      </c>
      <c r="K6" s="287"/>
      <c r="L6" s="287"/>
      <c r="M6" s="445" t="s">
        <v>7</v>
      </c>
      <c r="N6" s="438" t="s">
        <v>8</v>
      </c>
      <c r="O6" s="1"/>
      <c r="P6" s="1"/>
    </row>
    <row r="7" spans="3:16" ht="15" customHeight="1" x14ac:dyDescent="0.25">
      <c r="C7" s="407" t="s">
        <v>9</v>
      </c>
      <c r="D7" s="407" t="s">
        <v>10</v>
      </c>
      <c r="E7" s="407" t="s">
        <v>11</v>
      </c>
      <c r="F7" s="463"/>
      <c r="G7" s="446"/>
      <c r="H7" s="446"/>
      <c r="I7" s="441" t="s">
        <v>224</v>
      </c>
      <c r="J7" s="407" t="s">
        <v>13</v>
      </c>
      <c r="K7" s="407" t="s">
        <v>258</v>
      </c>
      <c r="L7" s="407" t="s">
        <v>259</v>
      </c>
      <c r="M7" s="446"/>
      <c r="N7" s="439"/>
      <c r="O7" s="1"/>
      <c r="P7" s="1"/>
    </row>
    <row r="8" spans="3:16" x14ac:dyDescent="0.25">
      <c r="C8" s="408"/>
      <c r="D8" s="408"/>
      <c r="E8" s="408"/>
      <c r="F8" s="464"/>
      <c r="G8" s="447"/>
      <c r="H8" s="447"/>
      <c r="I8" s="442"/>
      <c r="J8" s="408"/>
      <c r="K8" s="408"/>
      <c r="L8" s="408"/>
      <c r="M8" s="447"/>
      <c r="N8" s="440"/>
      <c r="O8" s="1"/>
      <c r="P8" s="1"/>
    </row>
    <row r="9" spans="3:16" ht="35.1" customHeight="1" x14ac:dyDescent="0.25">
      <c r="C9" s="288">
        <v>1000</v>
      </c>
      <c r="D9" s="288">
        <v>1100</v>
      </c>
      <c r="E9" s="288">
        <v>113</v>
      </c>
      <c r="F9" s="289" t="s">
        <v>166</v>
      </c>
      <c r="G9" s="10" t="s">
        <v>19</v>
      </c>
      <c r="H9" s="290"/>
      <c r="I9" s="288">
        <v>12</v>
      </c>
      <c r="J9" s="107">
        <v>17407.95</v>
      </c>
      <c r="K9" s="107">
        <f>J9/15</f>
        <v>1160.53</v>
      </c>
      <c r="L9" s="107">
        <v>50</v>
      </c>
      <c r="M9" s="107">
        <f>K9*L9</f>
        <v>58026.5</v>
      </c>
      <c r="N9" s="10"/>
      <c r="O9" s="291"/>
      <c r="P9" s="292"/>
    </row>
    <row r="10" spans="3:16" ht="35.1" customHeight="1" x14ac:dyDescent="0.25">
      <c r="C10" s="288">
        <v>1000</v>
      </c>
      <c r="D10" s="288">
        <v>1100</v>
      </c>
      <c r="E10" s="288">
        <v>113</v>
      </c>
      <c r="F10" s="293"/>
      <c r="G10" s="50" t="s">
        <v>20</v>
      </c>
      <c r="H10" s="290"/>
      <c r="I10" s="288"/>
      <c r="J10" s="107"/>
      <c r="K10" s="107">
        <f t="shared" ref="K10:K26" si="0">J10/15</f>
        <v>0</v>
      </c>
      <c r="L10" s="107"/>
      <c r="M10" s="107">
        <f t="shared" ref="M10:M26" si="1">K10*L10</f>
        <v>0</v>
      </c>
      <c r="N10" s="10"/>
      <c r="O10" s="291"/>
      <c r="P10" s="292"/>
    </row>
    <row r="11" spans="3:16" ht="35.1" customHeight="1" x14ac:dyDescent="0.25">
      <c r="C11" s="288">
        <v>1000</v>
      </c>
      <c r="D11" s="288">
        <v>1100</v>
      </c>
      <c r="E11" s="288">
        <v>113</v>
      </c>
      <c r="F11" s="294" t="s">
        <v>120</v>
      </c>
      <c r="G11" s="10" t="s">
        <v>21</v>
      </c>
      <c r="H11" s="290"/>
      <c r="I11" s="288">
        <v>12</v>
      </c>
      <c r="J11" s="107">
        <v>2786.41</v>
      </c>
      <c r="K11" s="107">
        <f t="shared" si="0"/>
        <v>185.76066666666665</v>
      </c>
      <c r="L11" s="107">
        <v>50</v>
      </c>
      <c r="M11" s="107">
        <f t="shared" si="1"/>
        <v>9288.0333333333328</v>
      </c>
      <c r="N11" s="10"/>
      <c r="O11" s="291"/>
      <c r="P11" s="292"/>
    </row>
    <row r="12" spans="3:16" ht="35.1" customHeight="1" x14ac:dyDescent="0.25">
      <c r="C12" s="288">
        <v>1000</v>
      </c>
      <c r="D12" s="288">
        <v>1100</v>
      </c>
      <c r="E12" s="288">
        <v>113</v>
      </c>
      <c r="F12" s="295" t="s">
        <v>183</v>
      </c>
      <c r="G12" s="10" t="s">
        <v>22</v>
      </c>
      <c r="H12" s="290"/>
      <c r="I12" s="288">
        <v>11.5</v>
      </c>
      <c r="J12" s="107">
        <v>2786.41</v>
      </c>
      <c r="K12" s="107">
        <f t="shared" si="0"/>
        <v>185.76066666666665</v>
      </c>
      <c r="L12" s="107">
        <f>50/12*I12</f>
        <v>47.916666666666671</v>
      </c>
      <c r="M12" s="107">
        <f t="shared" si="1"/>
        <v>8901.0319444444449</v>
      </c>
      <c r="N12" s="10"/>
      <c r="O12" s="291"/>
      <c r="P12" s="292"/>
    </row>
    <row r="13" spans="3:16" ht="35.1" customHeight="1" x14ac:dyDescent="0.25">
      <c r="C13" s="288">
        <v>1000</v>
      </c>
      <c r="D13" s="288">
        <v>1100</v>
      </c>
      <c r="E13" s="288">
        <v>113</v>
      </c>
      <c r="F13" s="294" t="s">
        <v>121</v>
      </c>
      <c r="G13" s="10" t="s">
        <v>23</v>
      </c>
      <c r="H13" s="290"/>
      <c r="I13" s="288">
        <v>12</v>
      </c>
      <c r="J13" s="107">
        <v>2379.1999999999998</v>
      </c>
      <c r="K13" s="107">
        <f t="shared" si="0"/>
        <v>158.61333333333332</v>
      </c>
      <c r="L13" s="107">
        <v>50</v>
      </c>
      <c r="M13" s="107">
        <f t="shared" si="1"/>
        <v>7930.6666666666661</v>
      </c>
      <c r="N13" s="19"/>
      <c r="O13" s="296"/>
      <c r="P13" s="296"/>
    </row>
    <row r="14" spans="3:16" ht="35.1" customHeight="1" x14ac:dyDescent="0.25">
      <c r="C14" s="288">
        <v>1000</v>
      </c>
      <c r="D14" s="288">
        <v>1100</v>
      </c>
      <c r="E14" s="288">
        <v>113</v>
      </c>
      <c r="F14" s="294" t="s">
        <v>122</v>
      </c>
      <c r="G14" s="10" t="s">
        <v>23</v>
      </c>
      <c r="H14" s="295"/>
      <c r="I14" s="288">
        <v>12</v>
      </c>
      <c r="J14" s="107">
        <v>2379.1999999999998</v>
      </c>
      <c r="K14" s="107">
        <f t="shared" si="0"/>
        <v>158.61333333333332</v>
      </c>
      <c r="L14" s="107">
        <v>50</v>
      </c>
      <c r="M14" s="107">
        <f t="shared" si="1"/>
        <v>7930.6666666666661</v>
      </c>
      <c r="N14" s="19"/>
      <c r="O14" s="296"/>
      <c r="P14" s="296"/>
    </row>
    <row r="15" spans="3:16" s="390" customFormat="1" ht="35.1" customHeight="1" x14ac:dyDescent="0.25">
      <c r="C15" s="382"/>
      <c r="D15" s="382"/>
      <c r="E15" s="382"/>
      <c r="F15" s="383" t="s">
        <v>24</v>
      </c>
      <c r="G15" s="384"/>
      <c r="H15" s="385"/>
      <c r="I15" s="386"/>
      <c r="J15" s="386"/>
      <c r="K15" s="386"/>
      <c r="L15" s="386"/>
      <c r="M15" s="387">
        <f>SUM(M9:M14)</f>
        <v>92076.898611111115</v>
      </c>
      <c r="N15" s="388"/>
      <c r="O15" s="389"/>
      <c r="P15" s="389"/>
    </row>
    <row r="16" spans="3:16" ht="35.1" customHeight="1" x14ac:dyDescent="0.25">
      <c r="C16" s="288">
        <v>1000</v>
      </c>
      <c r="D16" s="288">
        <v>1100</v>
      </c>
      <c r="E16" s="288">
        <v>113</v>
      </c>
      <c r="F16" s="299" t="s">
        <v>123</v>
      </c>
      <c r="G16" s="50" t="s">
        <v>25</v>
      </c>
      <c r="H16" s="300"/>
      <c r="I16" s="288">
        <v>12</v>
      </c>
      <c r="J16" s="108">
        <v>4953.2</v>
      </c>
      <c r="K16" s="107">
        <f t="shared" si="0"/>
        <v>330.21333333333331</v>
      </c>
      <c r="L16" s="107">
        <v>50</v>
      </c>
      <c r="M16" s="107">
        <f t="shared" si="1"/>
        <v>16510.666666666664</v>
      </c>
      <c r="N16" s="302"/>
      <c r="O16" s="296"/>
      <c r="P16" s="296"/>
    </row>
    <row r="17" spans="3:20" s="390" customFormat="1" ht="35.1" customHeight="1" x14ac:dyDescent="0.25">
      <c r="C17" s="382"/>
      <c r="D17" s="382"/>
      <c r="E17" s="382"/>
      <c r="F17" s="383" t="s">
        <v>26</v>
      </c>
      <c r="G17" s="384"/>
      <c r="H17" s="385"/>
      <c r="I17" s="386"/>
      <c r="J17" s="386"/>
      <c r="K17" s="386"/>
      <c r="L17" s="386"/>
      <c r="M17" s="387">
        <f>M16</f>
        <v>16510.666666666664</v>
      </c>
      <c r="N17" s="388"/>
      <c r="O17" s="389"/>
      <c r="P17" s="389"/>
    </row>
    <row r="18" spans="3:20" ht="35.1" customHeight="1" x14ac:dyDescent="0.25">
      <c r="C18" s="288">
        <v>1000</v>
      </c>
      <c r="D18" s="288">
        <v>1100</v>
      </c>
      <c r="E18" s="288">
        <v>113</v>
      </c>
      <c r="F18" s="295" t="s">
        <v>27</v>
      </c>
      <c r="G18" s="39" t="s">
        <v>28</v>
      </c>
      <c r="H18" s="290"/>
      <c r="I18" s="288">
        <v>12</v>
      </c>
      <c r="J18" s="108">
        <v>9795</v>
      </c>
      <c r="K18" s="107">
        <f t="shared" si="0"/>
        <v>653</v>
      </c>
      <c r="L18" s="107">
        <v>50</v>
      </c>
      <c r="M18" s="107">
        <f t="shared" si="1"/>
        <v>32650</v>
      </c>
      <c r="N18" s="303"/>
      <c r="O18" s="296"/>
      <c r="P18" s="296"/>
    </row>
    <row r="19" spans="3:20" s="390" customFormat="1" ht="35.1" customHeight="1" x14ac:dyDescent="0.25">
      <c r="C19" s="382"/>
      <c r="D19" s="382"/>
      <c r="E19" s="382"/>
      <c r="F19" s="383" t="s">
        <v>29</v>
      </c>
      <c r="G19" s="384"/>
      <c r="H19" s="385"/>
      <c r="I19" s="386"/>
      <c r="J19" s="386"/>
      <c r="K19" s="386"/>
      <c r="L19" s="386"/>
      <c r="M19" s="387">
        <f>M18</f>
        <v>32650</v>
      </c>
      <c r="N19" s="388"/>
      <c r="O19" s="389"/>
      <c r="P19" s="389"/>
    </row>
    <row r="20" spans="3:20" ht="35.1" customHeight="1" x14ac:dyDescent="0.25">
      <c r="C20" s="288">
        <v>1000</v>
      </c>
      <c r="D20" s="288">
        <v>1100</v>
      </c>
      <c r="E20" s="288">
        <v>113</v>
      </c>
      <c r="F20" s="294" t="s">
        <v>124</v>
      </c>
      <c r="G20" s="39" t="s">
        <v>30</v>
      </c>
      <c r="H20" s="300"/>
      <c r="I20" s="288">
        <v>12</v>
      </c>
      <c r="J20" s="108">
        <v>5562.4</v>
      </c>
      <c r="K20" s="107">
        <f t="shared" si="0"/>
        <v>370.82666666666665</v>
      </c>
      <c r="L20" s="108">
        <v>50</v>
      </c>
      <c r="M20" s="107">
        <f t="shared" si="1"/>
        <v>18541.333333333332</v>
      </c>
      <c r="N20" s="19"/>
      <c r="O20" s="296"/>
      <c r="P20" s="296"/>
    </row>
    <row r="21" spans="3:20" ht="35.1" customHeight="1" x14ac:dyDescent="0.25">
      <c r="C21" s="288">
        <v>1000</v>
      </c>
      <c r="D21" s="288">
        <v>1100</v>
      </c>
      <c r="E21" s="288">
        <v>113</v>
      </c>
      <c r="F21" s="295" t="s">
        <v>184</v>
      </c>
      <c r="G21" s="50" t="s">
        <v>31</v>
      </c>
      <c r="H21" s="290"/>
      <c r="I21" s="288">
        <v>12</v>
      </c>
      <c r="J21" s="108">
        <v>4417.3599999999997</v>
      </c>
      <c r="K21" s="107">
        <f t="shared" si="0"/>
        <v>294.49066666666664</v>
      </c>
      <c r="L21" s="108">
        <v>50</v>
      </c>
      <c r="M21" s="107">
        <f t="shared" si="1"/>
        <v>14724.533333333333</v>
      </c>
      <c r="N21" s="19"/>
      <c r="O21" s="296"/>
      <c r="P21" s="296"/>
    </row>
    <row r="22" spans="3:20" s="390" customFormat="1" ht="35.1" customHeight="1" x14ac:dyDescent="0.25">
      <c r="C22" s="382"/>
      <c r="D22" s="382"/>
      <c r="E22" s="382"/>
      <c r="F22" s="383" t="s">
        <v>32</v>
      </c>
      <c r="G22" s="384"/>
      <c r="H22" s="385"/>
      <c r="I22" s="386"/>
      <c r="J22" s="386"/>
      <c r="K22" s="386"/>
      <c r="L22" s="386"/>
      <c r="M22" s="387">
        <f>M21+M20</f>
        <v>33265.866666666669</v>
      </c>
      <c r="N22" s="388"/>
      <c r="O22" s="389"/>
      <c r="P22" s="389"/>
    </row>
    <row r="23" spans="3:20" ht="35.1" customHeight="1" x14ac:dyDescent="0.25">
      <c r="C23" s="288">
        <v>1000</v>
      </c>
      <c r="D23" s="288">
        <v>1100</v>
      </c>
      <c r="E23" s="288">
        <v>113</v>
      </c>
      <c r="F23" s="294" t="s">
        <v>170</v>
      </c>
      <c r="G23" s="50" t="s">
        <v>33</v>
      </c>
      <c r="H23" s="290"/>
      <c r="I23" s="288">
        <v>12</v>
      </c>
      <c r="J23" s="108">
        <v>4953.2</v>
      </c>
      <c r="K23" s="107">
        <f t="shared" si="0"/>
        <v>330.21333333333331</v>
      </c>
      <c r="L23" s="107">
        <v>50</v>
      </c>
      <c r="M23" s="107">
        <f t="shared" si="1"/>
        <v>16510.666666666664</v>
      </c>
      <c r="N23" s="19"/>
      <c r="O23" s="296"/>
      <c r="P23" s="296"/>
    </row>
    <row r="24" spans="3:20" s="390" customFormat="1" ht="35.1" customHeight="1" x14ac:dyDescent="0.25">
      <c r="C24" s="382"/>
      <c r="D24" s="382"/>
      <c r="E24" s="382"/>
      <c r="F24" s="383" t="s">
        <v>29</v>
      </c>
      <c r="G24" s="384"/>
      <c r="H24" s="385"/>
      <c r="I24" s="386"/>
      <c r="J24" s="386"/>
      <c r="K24" s="386"/>
      <c r="L24" s="386"/>
      <c r="M24" s="387">
        <f>M23</f>
        <v>16510.666666666664</v>
      </c>
      <c r="N24" s="388"/>
      <c r="O24" s="389"/>
      <c r="P24" s="389"/>
    </row>
    <row r="25" spans="3:20" ht="35.1" customHeight="1" x14ac:dyDescent="0.25">
      <c r="C25" s="288">
        <v>1000</v>
      </c>
      <c r="D25" s="288">
        <v>1100</v>
      </c>
      <c r="E25" s="288">
        <v>113</v>
      </c>
      <c r="F25" s="304" t="s">
        <v>125</v>
      </c>
      <c r="G25" s="10" t="s">
        <v>35</v>
      </c>
      <c r="H25" s="305"/>
      <c r="I25" s="288">
        <v>12</v>
      </c>
      <c r="J25" s="107">
        <v>9133.81</v>
      </c>
      <c r="K25" s="107">
        <f t="shared" si="0"/>
        <v>608.92066666666665</v>
      </c>
      <c r="L25" s="107">
        <v>50</v>
      </c>
      <c r="M25" s="107">
        <f t="shared" si="1"/>
        <v>30446.033333333333</v>
      </c>
      <c r="N25" s="19"/>
      <c r="O25" s="2"/>
      <c r="P25" s="296"/>
    </row>
    <row r="26" spans="3:20" ht="35.1" customHeight="1" x14ac:dyDescent="0.25">
      <c r="C26" s="306">
        <v>1000</v>
      </c>
      <c r="D26" s="306">
        <v>1100</v>
      </c>
      <c r="E26" s="306">
        <v>113</v>
      </c>
      <c r="F26" s="304" t="s">
        <v>126</v>
      </c>
      <c r="G26" s="307" t="s">
        <v>163</v>
      </c>
      <c r="H26" s="290"/>
      <c r="I26" s="306">
        <v>12</v>
      </c>
      <c r="J26" s="308">
        <v>5562.4</v>
      </c>
      <c r="K26" s="107">
        <f t="shared" si="0"/>
        <v>370.82666666666665</v>
      </c>
      <c r="L26" s="308">
        <v>50</v>
      </c>
      <c r="M26" s="107">
        <f t="shared" si="1"/>
        <v>18541.333333333332</v>
      </c>
      <c r="N26" s="310"/>
      <c r="O26" s="2"/>
      <c r="P26" s="296"/>
    </row>
    <row r="27" spans="3:20" ht="35.1" customHeight="1" x14ac:dyDescent="0.25">
      <c r="C27" s="288">
        <v>1000</v>
      </c>
      <c r="D27" s="288">
        <v>1100</v>
      </c>
      <c r="E27" s="288">
        <v>113</v>
      </c>
      <c r="F27" s="311"/>
      <c r="G27" s="10" t="s">
        <v>36</v>
      </c>
      <c r="H27" s="301"/>
      <c r="I27" s="288"/>
      <c r="J27" s="107"/>
      <c r="K27" s="107">
        <v>0</v>
      </c>
      <c r="L27" s="107">
        <v>0</v>
      </c>
      <c r="M27" s="107"/>
      <c r="N27" s="19"/>
      <c r="O27" s="2"/>
      <c r="P27" s="296"/>
    </row>
    <row r="28" spans="3:20" ht="35.1" customHeight="1" x14ac:dyDescent="0.25">
      <c r="C28" s="24"/>
      <c r="D28" s="24"/>
      <c r="E28" s="24"/>
      <c r="F28" s="383" t="s">
        <v>260</v>
      </c>
      <c r="G28" s="25"/>
      <c r="H28" s="61"/>
      <c r="I28" s="297"/>
      <c r="J28" s="298"/>
      <c r="K28" s="298"/>
      <c r="L28" s="298"/>
      <c r="M28" s="298">
        <f>SUM(M25:M27)</f>
        <v>48987.366666666669</v>
      </c>
      <c r="N28" s="28"/>
      <c r="O28" s="2"/>
      <c r="P28" s="296"/>
    </row>
    <row r="29" spans="3:20" x14ac:dyDescent="0.25">
      <c r="C29" s="312"/>
      <c r="D29" s="312"/>
      <c r="E29" s="312"/>
      <c r="F29" s="313"/>
      <c r="G29" s="292"/>
      <c r="H29" s="314"/>
      <c r="I29" s="315"/>
      <c r="J29" s="315"/>
      <c r="K29" s="315"/>
      <c r="L29" s="315"/>
      <c r="M29" s="315"/>
      <c r="N29" s="291"/>
      <c r="O29" s="2"/>
      <c r="P29" s="296"/>
    </row>
    <row r="30" spans="3:20" x14ac:dyDescent="0.25">
      <c r="C30" s="312"/>
      <c r="D30" s="312"/>
      <c r="E30" s="312"/>
      <c r="F30" s="313"/>
      <c r="G30" s="292"/>
      <c r="H30" s="314"/>
      <c r="I30" s="315"/>
      <c r="J30" s="315"/>
      <c r="K30" s="315"/>
      <c r="L30" s="315"/>
      <c r="M30" s="315"/>
      <c r="N30" s="291"/>
      <c r="O30" s="2"/>
      <c r="P30" s="296"/>
      <c r="Q30" s="1"/>
      <c r="R30" s="1"/>
      <c r="S30" s="1"/>
      <c r="T30" s="1"/>
    </row>
    <row r="31" spans="3:20" ht="22.5" customHeight="1" x14ac:dyDescent="0.25">
      <c r="C31" s="312"/>
      <c r="D31" s="312"/>
      <c r="E31" s="312"/>
      <c r="F31" s="437"/>
      <c r="G31" s="437"/>
      <c r="H31" s="437"/>
      <c r="N31" s="291"/>
      <c r="O31" s="2"/>
      <c r="P31" s="296"/>
    </row>
    <row r="32" spans="3:20" ht="29.25" customHeight="1" x14ac:dyDescent="0.25">
      <c r="C32" s="312"/>
      <c r="D32" s="312"/>
      <c r="E32" s="312"/>
      <c r="F32" s="437" t="s">
        <v>0</v>
      </c>
      <c r="G32" s="437"/>
      <c r="H32" s="437"/>
      <c r="I32" s="315"/>
      <c r="J32" s="315"/>
      <c r="K32" s="315"/>
      <c r="L32" s="315"/>
      <c r="M32" s="315"/>
      <c r="N32" s="291"/>
      <c r="O32" s="2"/>
      <c r="P32" s="296"/>
    </row>
    <row r="33" spans="3:20" ht="18" x14ac:dyDescent="0.25">
      <c r="C33" s="282"/>
      <c r="D33" s="2"/>
      <c r="E33" s="2"/>
      <c r="F33" s="437" t="s">
        <v>1</v>
      </c>
      <c r="G33" s="437"/>
      <c r="H33" s="437"/>
      <c r="I33" s="350"/>
      <c r="J33" s="350"/>
      <c r="K33" s="350"/>
      <c r="L33" s="350"/>
      <c r="M33" s="350"/>
      <c r="N33" s="282"/>
      <c r="O33" s="2"/>
      <c r="P33" s="296"/>
    </row>
    <row r="34" spans="3:20" ht="39.75" customHeight="1" x14ac:dyDescent="0.25">
      <c r="C34" s="283"/>
      <c r="D34" s="2"/>
      <c r="E34" s="2"/>
      <c r="F34" s="453" t="s">
        <v>256</v>
      </c>
      <c r="G34" s="453"/>
      <c r="H34" s="453"/>
      <c r="I34" s="453"/>
      <c r="J34" s="453"/>
      <c r="K34" s="453"/>
      <c r="L34" s="453"/>
      <c r="M34" s="453"/>
      <c r="N34" s="453"/>
      <c r="O34" s="2"/>
      <c r="P34" s="296"/>
    </row>
    <row r="35" spans="3:20" ht="39.75" customHeight="1" x14ac:dyDescent="0.25">
      <c r="C35" s="407" t="s">
        <v>9</v>
      </c>
      <c r="D35" s="407" t="s">
        <v>10</v>
      </c>
      <c r="E35" s="411" t="s">
        <v>11</v>
      </c>
      <c r="F35" s="438" t="s">
        <v>2</v>
      </c>
      <c r="G35" s="445" t="s">
        <v>38</v>
      </c>
      <c r="H35" s="445" t="s">
        <v>4</v>
      </c>
      <c r="I35" s="441" t="s">
        <v>224</v>
      </c>
      <c r="J35" s="407" t="s">
        <v>13</v>
      </c>
      <c r="K35" s="407" t="s">
        <v>258</v>
      </c>
      <c r="L35" s="407" t="s">
        <v>259</v>
      </c>
      <c r="M35" s="460" t="s">
        <v>7</v>
      </c>
      <c r="N35" s="456" t="s">
        <v>8</v>
      </c>
      <c r="O35" s="1"/>
      <c r="P35" s="1"/>
    </row>
    <row r="36" spans="3:20" ht="39.75" customHeight="1" x14ac:dyDescent="0.25">
      <c r="C36" s="408"/>
      <c r="D36" s="408"/>
      <c r="E36" s="412"/>
      <c r="F36" s="440"/>
      <c r="G36" s="447"/>
      <c r="H36" s="447"/>
      <c r="I36" s="442"/>
      <c r="J36" s="408"/>
      <c r="K36" s="408"/>
      <c r="L36" s="408"/>
      <c r="M36" s="460"/>
      <c r="N36" s="456"/>
      <c r="O36" s="1"/>
      <c r="P36" s="1"/>
    </row>
    <row r="37" spans="3:20" ht="41.25" customHeight="1" x14ac:dyDescent="0.25">
      <c r="C37" s="370">
        <v>1000</v>
      </c>
      <c r="D37" s="374">
        <v>1100</v>
      </c>
      <c r="E37" s="374">
        <v>113</v>
      </c>
      <c r="F37" s="318" t="s">
        <v>178</v>
      </c>
      <c r="G37" s="319" t="s">
        <v>248</v>
      </c>
      <c r="H37" s="319"/>
      <c r="I37" s="288">
        <v>12</v>
      </c>
      <c r="J37" s="107">
        <v>5928.06</v>
      </c>
      <c r="K37" s="107">
        <f>J37/15</f>
        <v>395.20400000000001</v>
      </c>
      <c r="L37" s="107">
        <v>50</v>
      </c>
      <c r="M37" s="107">
        <f>K37*L37</f>
        <v>19760.2</v>
      </c>
      <c r="N37" s="374"/>
      <c r="O37" s="1"/>
      <c r="P37" s="1"/>
    </row>
    <row r="38" spans="3:20" ht="29.25" customHeight="1" x14ac:dyDescent="0.25">
      <c r="C38" s="54"/>
      <c r="D38" s="54"/>
      <c r="E38" s="54"/>
      <c r="F38" s="383" t="s">
        <v>261</v>
      </c>
      <c r="G38" s="25"/>
      <c r="H38" s="61"/>
      <c r="I38" s="320"/>
      <c r="J38" s="321"/>
      <c r="K38" s="321"/>
      <c r="L38" s="321"/>
      <c r="M38" s="321">
        <f>M37</f>
        <v>19760.2</v>
      </c>
      <c r="N38" s="28"/>
      <c r="O38" s="296"/>
      <c r="P38" s="2"/>
      <c r="Q38" s="2"/>
      <c r="R38" s="2"/>
      <c r="S38" s="2"/>
      <c r="T38" s="2"/>
    </row>
    <row r="39" spans="3:20" ht="39.75" customHeight="1" x14ac:dyDescent="0.25">
      <c r="C39" s="322">
        <v>1000</v>
      </c>
      <c r="D39" s="322">
        <v>1100</v>
      </c>
      <c r="E39" s="322">
        <v>113</v>
      </c>
      <c r="F39" s="323" t="s">
        <v>134</v>
      </c>
      <c r="G39" s="79" t="s">
        <v>53</v>
      </c>
      <c r="H39" s="324"/>
      <c r="I39" s="322">
        <v>12</v>
      </c>
      <c r="J39" s="108">
        <v>5562.4</v>
      </c>
      <c r="K39" s="107">
        <f t="shared" ref="K39:K40" si="2">J39/15</f>
        <v>370.82666666666665</v>
      </c>
      <c r="L39" s="108">
        <v>50</v>
      </c>
      <c r="M39" s="107">
        <f t="shared" ref="M39:M40" si="3">K39*L39</f>
        <v>18541.333333333332</v>
      </c>
      <c r="N39" s="158"/>
      <c r="O39" s="296"/>
      <c r="P39" s="2"/>
      <c r="Q39" s="2"/>
      <c r="R39" s="2"/>
      <c r="S39" s="2"/>
      <c r="T39" s="2"/>
    </row>
    <row r="40" spans="3:20" ht="39.75" customHeight="1" x14ac:dyDescent="0.25">
      <c r="C40" s="288">
        <v>1000</v>
      </c>
      <c r="D40" s="288">
        <v>1100</v>
      </c>
      <c r="E40" s="288">
        <v>113</v>
      </c>
      <c r="F40" s="294" t="s">
        <v>135</v>
      </c>
      <c r="G40" s="10" t="s">
        <v>31</v>
      </c>
      <c r="H40" s="295"/>
      <c r="I40" s="288">
        <v>12</v>
      </c>
      <c r="J40" s="108">
        <v>4417.3599999999997</v>
      </c>
      <c r="K40" s="107">
        <f t="shared" si="2"/>
        <v>294.49066666666664</v>
      </c>
      <c r="L40" s="108">
        <v>50</v>
      </c>
      <c r="M40" s="107">
        <f t="shared" si="3"/>
        <v>14724.533333333333</v>
      </c>
      <c r="N40" s="19"/>
      <c r="O40" s="296"/>
      <c r="P40" s="2"/>
      <c r="Q40" s="2"/>
      <c r="R40" s="2"/>
      <c r="S40" s="2"/>
      <c r="T40" s="2"/>
    </row>
    <row r="41" spans="3:20" ht="39.75" customHeight="1" x14ac:dyDescent="0.25">
      <c r="C41" s="288">
        <v>1000</v>
      </c>
      <c r="D41" s="288">
        <v>1100</v>
      </c>
      <c r="E41" s="288">
        <v>113</v>
      </c>
      <c r="F41" s="295"/>
      <c r="G41" s="10" t="s">
        <v>54</v>
      </c>
      <c r="H41" s="290"/>
      <c r="I41" s="288"/>
      <c r="J41" s="107"/>
      <c r="K41" s="107"/>
      <c r="L41" s="107">
        <v>0</v>
      </c>
      <c r="M41" s="107">
        <v>0</v>
      </c>
      <c r="N41" s="19"/>
      <c r="O41" s="296"/>
      <c r="P41" s="2"/>
      <c r="Q41" s="2"/>
      <c r="R41" s="2"/>
      <c r="S41" s="2"/>
      <c r="T41" s="2"/>
    </row>
    <row r="42" spans="3:20" ht="34.5" customHeight="1" x14ac:dyDescent="0.25">
      <c r="C42" s="54"/>
      <c r="D42" s="54"/>
      <c r="E42" s="54"/>
      <c r="F42" s="383" t="s">
        <v>262</v>
      </c>
      <c r="G42" s="25"/>
      <c r="H42" s="61"/>
      <c r="I42" s="320"/>
      <c r="J42" s="298"/>
      <c r="K42" s="298"/>
      <c r="L42" s="298"/>
      <c r="M42" s="298">
        <f>M39+M40+M41</f>
        <v>33265.866666666669</v>
      </c>
      <c r="N42" s="28"/>
      <c r="O42" s="296"/>
      <c r="P42" s="2"/>
      <c r="Q42" s="2"/>
      <c r="R42" s="2"/>
      <c r="S42" s="2"/>
      <c r="T42" s="2"/>
    </row>
    <row r="43" spans="3:20" ht="39.75" customHeight="1" x14ac:dyDescent="0.25">
      <c r="C43" s="288">
        <v>1000</v>
      </c>
      <c r="D43" s="288">
        <v>1100</v>
      </c>
      <c r="E43" s="288">
        <v>113</v>
      </c>
      <c r="F43" s="294" t="s">
        <v>136</v>
      </c>
      <c r="G43" s="39" t="s">
        <v>57</v>
      </c>
      <c r="H43" s="300"/>
      <c r="I43" s="288">
        <v>12</v>
      </c>
      <c r="J43" s="107">
        <v>8333</v>
      </c>
      <c r="K43" s="107">
        <f t="shared" ref="K43" si="4">J43/15</f>
        <v>555.5333333333333</v>
      </c>
      <c r="L43" s="107">
        <v>50</v>
      </c>
      <c r="M43" s="107">
        <f t="shared" ref="M43" si="5">K43*L43</f>
        <v>27776.666666666664</v>
      </c>
      <c r="N43" s="373"/>
      <c r="O43" s="2"/>
      <c r="P43" s="296"/>
    </row>
    <row r="44" spans="3:20" ht="39.75" customHeight="1" x14ac:dyDescent="0.25">
      <c r="C44" s="288">
        <v>1000</v>
      </c>
      <c r="D44" s="288">
        <v>1100</v>
      </c>
      <c r="E44" s="288">
        <v>113</v>
      </c>
      <c r="F44" s="295"/>
      <c r="G44" s="39" t="s">
        <v>58</v>
      </c>
      <c r="H44" s="290"/>
      <c r="I44" s="288"/>
      <c r="J44" s="107"/>
      <c r="K44" s="107"/>
      <c r="L44" s="107">
        <v>0</v>
      </c>
      <c r="M44" s="107">
        <v>0</v>
      </c>
      <c r="N44" s="373"/>
      <c r="O44" s="2"/>
      <c r="P44" s="296"/>
    </row>
    <row r="45" spans="3:20" ht="39.75" customHeight="1" x14ac:dyDescent="0.25">
      <c r="C45" s="288">
        <v>1000</v>
      </c>
      <c r="D45" s="288">
        <v>1100</v>
      </c>
      <c r="E45" s="288">
        <v>113</v>
      </c>
      <c r="F45" s="294" t="s">
        <v>210</v>
      </c>
      <c r="G45" s="39" t="s">
        <v>36</v>
      </c>
      <c r="H45" s="300"/>
      <c r="I45" s="288">
        <v>8</v>
      </c>
      <c r="J45" s="107">
        <v>3089.65</v>
      </c>
      <c r="K45" s="107">
        <f t="shared" ref="K45" si="6">J45/15</f>
        <v>205.97666666666666</v>
      </c>
      <c r="L45" s="107">
        <f>50/12*8</f>
        <v>33.333333333333336</v>
      </c>
      <c r="M45" s="107">
        <f t="shared" ref="M45" si="7">K45*L45</f>
        <v>6865.8888888888887</v>
      </c>
      <c r="N45" s="373"/>
      <c r="O45" s="2"/>
      <c r="P45" s="296"/>
    </row>
    <row r="46" spans="3:20" ht="39.75" customHeight="1" x14ac:dyDescent="0.25">
      <c r="C46" s="288">
        <v>1000</v>
      </c>
      <c r="D46" s="288">
        <v>1100</v>
      </c>
      <c r="E46" s="288">
        <v>113</v>
      </c>
      <c r="F46" s="295"/>
      <c r="G46" s="39" t="s">
        <v>59</v>
      </c>
      <c r="H46" s="290"/>
      <c r="I46" s="288"/>
      <c r="J46" s="107"/>
      <c r="K46" s="107">
        <v>0</v>
      </c>
      <c r="L46" s="107">
        <v>0</v>
      </c>
      <c r="M46" s="107">
        <v>0</v>
      </c>
      <c r="N46" s="373"/>
      <c r="O46" s="2"/>
      <c r="P46" s="296"/>
    </row>
    <row r="47" spans="3:20" ht="39.75" customHeight="1" x14ac:dyDescent="0.25">
      <c r="C47" s="288">
        <v>1000</v>
      </c>
      <c r="D47" s="288">
        <v>1100</v>
      </c>
      <c r="E47" s="288">
        <v>113</v>
      </c>
      <c r="F47" s="295" t="s">
        <v>60</v>
      </c>
      <c r="G47" s="39" t="s">
        <v>59</v>
      </c>
      <c r="H47" s="290"/>
      <c r="I47" s="288">
        <v>12</v>
      </c>
      <c r="J47" s="107">
        <v>4357.84</v>
      </c>
      <c r="K47" s="107">
        <f t="shared" ref="K47" si="8">J47/15</f>
        <v>290.52266666666668</v>
      </c>
      <c r="L47" s="107">
        <v>50</v>
      </c>
      <c r="M47" s="107">
        <f t="shared" ref="M47" si="9">K47*L47</f>
        <v>14526.133333333333</v>
      </c>
      <c r="N47" s="373"/>
      <c r="O47" s="2"/>
      <c r="P47" s="296"/>
    </row>
    <row r="48" spans="3:20" ht="33.75" customHeight="1" x14ac:dyDescent="0.25">
      <c r="C48" s="40"/>
      <c r="D48" s="40"/>
      <c r="E48" s="40"/>
      <c r="F48" s="383" t="s">
        <v>62</v>
      </c>
      <c r="G48" s="33"/>
      <c r="H48" s="90"/>
      <c r="I48" s="40"/>
      <c r="J48" s="297"/>
      <c r="K48" s="297"/>
      <c r="L48" s="297"/>
      <c r="M48" s="297">
        <f>M43+M45+M47</f>
        <v>49168.688888888886</v>
      </c>
      <c r="N48" s="33"/>
      <c r="O48" s="2"/>
      <c r="P48" s="296"/>
    </row>
    <row r="49" spans="3:20" x14ac:dyDescent="0.25">
      <c r="C49" s="312"/>
      <c r="D49" s="312"/>
      <c r="E49" s="312"/>
      <c r="F49" s="313"/>
      <c r="G49" s="292"/>
      <c r="H49" s="314"/>
      <c r="I49" s="315"/>
      <c r="J49" s="315"/>
      <c r="K49" s="315"/>
      <c r="L49" s="315"/>
      <c r="M49" s="315"/>
      <c r="N49" s="291"/>
      <c r="O49" s="2"/>
      <c r="P49" s="296"/>
    </row>
    <row r="50" spans="3:20" ht="42" customHeight="1" x14ac:dyDescent="0.25">
      <c r="C50" s="312"/>
      <c r="D50" s="312"/>
      <c r="E50" s="312"/>
      <c r="F50" s="457"/>
      <c r="G50" s="457"/>
      <c r="H50" s="457"/>
      <c r="I50" s="437"/>
      <c r="J50" s="437"/>
      <c r="K50" s="437"/>
      <c r="L50" s="437"/>
      <c r="M50" s="437"/>
      <c r="N50" s="291"/>
      <c r="O50" s="2"/>
      <c r="P50" s="2"/>
    </row>
    <row r="51" spans="3:20" ht="33" customHeight="1" x14ac:dyDescent="0.25">
      <c r="C51" s="312"/>
      <c r="D51" s="312"/>
      <c r="E51" s="312"/>
      <c r="F51" s="437" t="s">
        <v>0</v>
      </c>
      <c r="G51" s="437"/>
      <c r="H51" s="437"/>
      <c r="I51" s="315"/>
      <c r="J51" s="315"/>
      <c r="K51" s="315"/>
      <c r="L51" s="315"/>
      <c r="M51" s="315"/>
      <c r="N51" s="291"/>
      <c r="O51" s="2"/>
      <c r="P51" s="2"/>
      <c r="Q51" s="1"/>
      <c r="R51" s="1"/>
      <c r="S51" s="1"/>
      <c r="T51" s="1"/>
    </row>
    <row r="52" spans="3:20" ht="18" x14ac:dyDescent="0.25">
      <c r="C52" s="282"/>
      <c r="D52" s="2"/>
      <c r="E52" s="2"/>
      <c r="F52" s="437" t="s">
        <v>1</v>
      </c>
      <c r="G52" s="437"/>
      <c r="H52" s="437"/>
      <c r="I52" s="350" t="s">
        <v>256</v>
      </c>
      <c r="J52" s="350"/>
      <c r="K52" s="350"/>
      <c r="L52" s="350"/>
      <c r="M52" s="350"/>
      <c r="N52" s="282"/>
      <c r="O52" s="296"/>
      <c r="P52" s="2"/>
      <c r="Q52" s="1"/>
      <c r="R52" s="1"/>
      <c r="S52" s="1"/>
      <c r="T52" s="1"/>
    </row>
    <row r="53" spans="3:20" ht="42.75" customHeight="1" x14ac:dyDescent="0.25">
      <c r="C53" s="283"/>
      <c r="D53" s="2"/>
      <c r="E53" s="2"/>
      <c r="F53" s="437"/>
      <c r="G53" s="437"/>
      <c r="H53" s="437"/>
      <c r="I53" s="453" t="s">
        <v>257</v>
      </c>
      <c r="J53" s="453"/>
      <c r="K53" s="453"/>
      <c r="L53" s="453"/>
      <c r="M53" s="453"/>
      <c r="N53" s="453"/>
      <c r="O53" s="2"/>
      <c r="P53" s="2"/>
      <c r="Q53" s="1"/>
      <c r="R53" s="1"/>
      <c r="S53" s="1"/>
      <c r="T53" s="1"/>
    </row>
    <row r="54" spans="3:20" x14ac:dyDescent="0.25">
      <c r="C54" s="407" t="s">
        <v>9</v>
      </c>
      <c r="D54" s="407" t="s">
        <v>10</v>
      </c>
      <c r="E54" s="407" t="s">
        <v>11</v>
      </c>
      <c r="F54" s="438" t="s">
        <v>2</v>
      </c>
      <c r="G54" s="445" t="s">
        <v>38</v>
      </c>
      <c r="H54" s="445" t="s">
        <v>4</v>
      </c>
      <c r="I54" s="441" t="s">
        <v>224</v>
      </c>
      <c r="J54" s="327" t="s">
        <v>39</v>
      </c>
      <c r="K54" s="327"/>
      <c r="L54" s="328"/>
      <c r="M54" s="445" t="s">
        <v>7</v>
      </c>
      <c r="N54" s="438" t="s">
        <v>8</v>
      </c>
      <c r="O54" s="2"/>
      <c r="P54" s="2"/>
      <c r="Q54" s="1"/>
      <c r="R54" s="1"/>
      <c r="S54" s="1"/>
      <c r="T54" s="1"/>
    </row>
    <row r="55" spans="3:20" ht="15" customHeight="1" x14ac:dyDescent="0.25">
      <c r="C55" s="452"/>
      <c r="D55" s="452"/>
      <c r="E55" s="452"/>
      <c r="F55" s="439"/>
      <c r="G55" s="446"/>
      <c r="H55" s="446"/>
      <c r="I55" s="448"/>
      <c r="J55" s="441" t="s">
        <v>13</v>
      </c>
      <c r="K55" s="441" t="s">
        <v>258</v>
      </c>
      <c r="L55" s="454" t="s">
        <v>259</v>
      </c>
      <c r="M55" s="446"/>
      <c r="N55" s="439"/>
      <c r="O55" s="2"/>
      <c r="P55" s="2"/>
      <c r="Q55" s="1"/>
      <c r="R55" s="1"/>
      <c r="S55" s="1"/>
      <c r="T55" s="1"/>
    </row>
    <row r="56" spans="3:20" ht="20.25" customHeight="1" x14ac:dyDescent="0.25">
      <c r="C56" s="408"/>
      <c r="D56" s="408"/>
      <c r="E56" s="408"/>
      <c r="F56" s="440"/>
      <c r="G56" s="447"/>
      <c r="H56" s="447"/>
      <c r="I56" s="442"/>
      <c r="J56" s="442"/>
      <c r="K56" s="442"/>
      <c r="L56" s="455"/>
      <c r="M56" s="447"/>
      <c r="N56" s="440"/>
      <c r="O56" s="2"/>
      <c r="P56" s="2"/>
      <c r="Q56" s="1"/>
      <c r="R56" s="1"/>
      <c r="S56" s="1"/>
      <c r="T56" s="1"/>
    </row>
    <row r="57" spans="3:20" ht="35.1" customHeight="1" x14ac:dyDescent="0.25">
      <c r="C57" s="288">
        <v>1000</v>
      </c>
      <c r="D57" s="288">
        <v>1100</v>
      </c>
      <c r="E57" s="288">
        <v>113</v>
      </c>
      <c r="F57" s="294" t="s">
        <v>127</v>
      </c>
      <c r="G57" s="10" t="s">
        <v>40</v>
      </c>
      <c r="H57" s="329"/>
      <c r="I57" s="288">
        <v>12</v>
      </c>
      <c r="J57" s="107">
        <v>5928.06</v>
      </c>
      <c r="K57" s="107">
        <f>J57/15</f>
        <v>395.20400000000001</v>
      </c>
      <c r="L57" s="107">
        <v>50</v>
      </c>
      <c r="M57" s="107">
        <f>K57*L57</f>
        <v>19760.2</v>
      </c>
      <c r="N57" s="49"/>
      <c r="O57" s="2"/>
      <c r="P57" s="2"/>
      <c r="Q57" s="1"/>
      <c r="R57" s="1"/>
      <c r="S57" s="1"/>
      <c r="T57" s="1"/>
    </row>
    <row r="58" spans="3:20" ht="35.1" customHeight="1" x14ac:dyDescent="0.25">
      <c r="C58" s="288">
        <v>1000</v>
      </c>
      <c r="D58" s="288">
        <v>1100</v>
      </c>
      <c r="E58" s="288">
        <v>113</v>
      </c>
      <c r="F58" s="311" t="s">
        <v>165</v>
      </c>
      <c r="G58" s="50" t="s">
        <v>187</v>
      </c>
      <c r="H58" s="301"/>
      <c r="I58" s="288">
        <v>12</v>
      </c>
      <c r="J58" s="107">
        <v>4357.84</v>
      </c>
      <c r="K58" s="107">
        <f t="shared" ref="K58:K61" si="10">J58/15</f>
        <v>290.52266666666668</v>
      </c>
      <c r="L58" s="107">
        <v>50</v>
      </c>
      <c r="M58" s="107">
        <f t="shared" ref="M58:M61" si="11">K58*L58</f>
        <v>14526.133333333333</v>
      </c>
      <c r="N58" s="49"/>
      <c r="O58" s="2"/>
      <c r="P58" s="2"/>
      <c r="Q58" s="1"/>
      <c r="R58" s="1"/>
      <c r="S58" s="1"/>
      <c r="T58" s="1"/>
    </row>
    <row r="59" spans="3:20" ht="35.1" customHeight="1" x14ac:dyDescent="0.25">
      <c r="C59" s="288">
        <v>1000</v>
      </c>
      <c r="D59" s="288">
        <v>1100</v>
      </c>
      <c r="E59" s="288">
        <v>113</v>
      </c>
      <c r="F59" s="295" t="s">
        <v>41</v>
      </c>
      <c r="G59" s="10" t="s">
        <v>42</v>
      </c>
      <c r="H59" s="290"/>
      <c r="I59" s="288">
        <v>12</v>
      </c>
      <c r="J59" s="107">
        <v>4357.84</v>
      </c>
      <c r="K59" s="107">
        <f t="shared" si="10"/>
        <v>290.52266666666668</v>
      </c>
      <c r="L59" s="107">
        <v>50</v>
      </c>
      <c r="M59" s="107">
        <f t="shared" si="11"/>
        <v>14526.133333333333</v>
      </c>
      <c r="N59" s="19"/>
      <c r="O59" s="296"/>
      <c r="P59" s="296"/>
      <c r="Q59" s="1"/>
      <c r="R59" s="1"/>
      <c r="S59" s="1"/>
      <c r="T59" s="1"/>
    </row>
    <row r="60" spans="3:20" ht="35.1" customHeight="1" x14ac:dyDescent="0.25">
      <c r="C60" s="288">
        <v>1000</v>
      </c>
      <c r="D60" s="288">
        <v>1100</v>
      </c>
      <c r="E60" s="288">
        <v>113</v>
      </c>
      <c r="F60" s="294" t="s">
        <v>128</v>
      </c>
      <c r="G60" s="73" t="s">
        <v>43</v>
      </c>
      <c r="H60" s="290"/>
      <c r="I60" s="288">
        <v>12</v>
      </c>
      <c r="J60" s="107">
        <v>5928.06</v>
      </c>
      <c r="K60" s="107">
        <f t="shared" si="10"/>
        <v>395.20400000000001</v>
      </c>
      <c r="L60" s="107">
        <v>50</v>
      </c>
      <c r="M60" s="107">
        <f t="shared" si="11"/>
        <v>19760.2</v>
      </c>
      <c r="N60" s="19"/>
      <c r="O60" s="296"/>
      <c r="P60" s="296"/>
      <c r="Q60" s="1"/>
      <c r="R60" s="1"/>
      <c r="S60" s="1"/>
      <c r="T60" s="1"/>
    </row>
    <row r="61" spans="3:20" ht="35.1" customHeight="1" x14ac:dyDescent="0.25">
      <c r="C61" s="288">
        <v>1000</v>
      </c>
      <c r="D61" s="288">
        <v>1100</v>
      </c>
      <c r="E61" s="288">
        <v>113</v>
      </c>
      <c r="F61" s="294" t="s">
        <v>129</v>
      </c>
      <c r="G61" s="10" t="s">
        <v>23</v>
      </c>
      <c r="H61" s="329"/>
      <c r="I61" s="288">
        <v>12</v>
      </c>
      <c r="J61" s="107">
        <v>2379.1999999999998</v>
      </c>
      <c r="K61" s="107">
        <f t="shared" si="10"/>
        <v>158.61333333333332</v>
      </c>
      <c r="L61" s="107">
        <v>50</v>
      </c>
      <c r="M61" s="107">
        <f t="shared" si="11"/>
        <v>7930.6666666666661</v>
      </c>
      <c r="N61" s="19"/>
      <c r="O61" s="296"/>
      <c r="P61" s="296"/>
      <c r="Q61" s="1"/>
      <c r="R61" s="1"/>
      <c r="S61" s="1"/>
      <c r="T61" s="1"/>
    </row>
    <row r="62" spans="3:20" ht="35.1" customHeight="1" x14ac:dyDescent="0.25">
      <c r="C62" s="288">
        <v>1000</v>
      </c>
      <c r="D62" s="288">
        <v>1100</v>
      </c>
      <c r="E62" s="288">
        <v>113</v>
      </c>
      <c r="F62" s="294"/>
      <c r="G62" s="330" t="s">
        <v>42</v>
      </c>
      <c r="H62" s="290"/>
      <c r="I62" s="288"/>
      <c r="J62" s="107"/>
      <c r="K62" s="107"/>
      <c r="L62" s="107"/>
      <c r="M62" s="107"/>
      <c r="N62" s="49"/>
      <c r="O62" s="2"/>
      <c r="P62" s="2"/>
      <c r="Q62" s="1"/>
      <c r="R62" s="1"/>
      <c r="S62" s="1"/>
      <c r="T62" s="1"/>
    </row>
    <row r="63" spans="3:20" ht="24" customHeight="1" x14ac:dyDescent="0.25">
      <c r="C63" s="53"/>
      <c r="D63" s="54"/>
      <c r="E63" s="54"/>
      <c r="F63" s="383" t="s">
        <v>44</v>
      </c>
      <c r="G63" s="25"/>
      <c r="H63" s="34"/>
      <c r="I63" s="297"/>
      <c r="J63" s="297"/>
      <c r="K63" s="297"/>
      <c r="L63" s="297"/>
      <c r="M63" s="297">
        <f t="shared" ref="M63" si="12">SUM(M57:M62)</f>
        <v>76503.333333333343</v>
      </c>
      <c r="N63" s="55"/>
      <c r="O63" s="2"/>
      <c r="P63" s="2"/>
      <c r="Q63" s="1"/>
      <c r="R63" s="1"/>
      <c r="S63" s="1"/>
      <c r="T63" s="1"/>
    </row>
    <row r="64" spans="3:20" ht="35.1" customHeight="1" x14ac:dyDescent="0.25">
      <c r="C64" s="288">
        <v>1000</v>
      </c>
      <c r="D64" s="288">
        <v>1100</v>
      </c>
      <c r="E64" s="288">
        <v>113</v>
      </c>
      <c r="F64" s="295"/>
      <c r="G64" s="10"/>
      <c r="H64" s="290"/>
      <c r="I64" s="288"/>
      <c r="J64" s="107"/>
      <c r="K64" s="107"/>
      <c r="L64" s="107">
        <v>0</v>
      </c>
      <c r="M64" s="107">
        <v>0</v>
      </c>
      <c r="N64" s="10"/>
      <c r="O64" s="291"/>
      <c r="P64" s="292"/>
      <c r="Q64" s="292"/>
      <c r="R64" s="292"/>
      <c r="S64" s="292"/>
      <c r="T64" s="292"/>
    </row>
    <row r="65" spans="3:20" ht="35.1" customHeight="1" x14ac:dyDescent="0.25">
      <c r="C65" s="288">
        <v>1000</v>
      </c>
      <c r="D65" s="288">
        <v>1100</v>
      </c>
      <c r="E65" s="288">
        <v>113</v>
      </c>
      <c r="F65" s="294" t="s">
        <v>130</v>
      </c>
      <c r="G65" s="10" t="s">
        <v>45</v>
      </c>
      <c r="H65" s="295"/>
      <c r="I65" s="288">
        <v>12</v>
      </c>
      <c r="J65" s="308">
        <v>5562.4</v>
      </c>
      <c r="K65" s="107">
        <f t="shared" ref="K65:K76" si="13">J65/15</f>
        <v>370.82666666666665</v>
      </c>
      <c r="L65" s="308">
        <v>50</v>
      </c>
      <c r="M65" s="107">
        <f t="shared" ref="M65:M76" si="14">K65*L65</f>
        <v>18541.333333333332</v>
      </c>
      <c r="N65" s="10"/>
      <c r="O65" s="291"/>
      <c r="P65" s="292"/>
      <c r="Q65" s="292"/>
      <c r="R65" s="292"/>
      <c r="S65" s="292"/>
      <c r="T65" s="292"/>
    </row>
    <row r="66" spans="3:20" ht="35.1" customHeight="1" x14ac:dyDescent="0.25">
      <c r="C66" s="288">
        <v>1000</v>
      </c>
      <c r="D66" s="288">
        <v>1100</v>
      </c>
      <c r="E66" s="288">
        <v>113</v>
      </c>
      <c r="F66" s="295" t="s">
        <v>218</v>
      </c>
      <c r="G66" s="10" t="s">
        <v>220</v>
      </c>
      <c r="H66" s="290"/>
      <c r="I66" s="288">
        <v>4.5</v>
      </c>
      <c r="J66" s="107">
        <v>3219.57</v>
      </c>
      <c r="K66" s="107">
        <f t="shared" si="13"/>
        <v>214.63800000000001</v>
      </c>
      <c r="L66" s="107">
        <f>30/12*I66</f>
        <v>11.25</v>
      </c>
      <c r="M66" s="107">
        <f t="shared" si="14"/>
        <v>2414.6775000000002</v>
      </c>
      <c r="N66" s="19"/>
      <c r="O66" s="296"/>
      <c r="P66" s="2"/>
      <c r="Q66" s="2"/>
      <c r="R66" s="2"/>
      <c r="S66" s="2"/>
      <c r="T66" s="2"/>
    </row>
    <row r="67" spans="3:20" ht="35.1" customHeight="1" x14ac:dyDescent="0.25">
      <c r="C67" s="288">
        <v>1000</v>
      </c>
      <c r="D67" s="288">
        <v>1100</v>
      </c>
      <c r="E67" s="288">
        <v>113</v>
      </c>
      <c r="F67" s="295" t="s">
        <v>218</v>
      </c>
      <c r="G67" s="10" t="s">
        <v>220</v>
      </c>
      <c r="H67" s="290"/>
      <c r="I67" s="288">
        <v>6.5</v>
      </c>
      <c r="J67" s="107">
        <v>3219.57</v>
      </c>
      <c r="K67" s="107">
        <f t="shared" si="13"/>
        <v>214.63800000000001</v>
      </c>
      <c r="L67" s="107">
        <f>50/12*I67</f>
        <v>27.083333333333336</v>
      </c>
      <c r="M67" s="107">
        <f>K67*L67</f>
        <v>5813.1125000000011</v>
      </c>
      <c r="N67" s="19"/>
      <c r="O67" s="296"/>
      <c r="P67" s="2"/>
      <c r="Q67" s="2"/>
      <c r="R67" s="2"/>
      <c r="S67" s="2"/>
      <c r="T67" s="2"/>
    </row>
    <row r="68" spans="3:20" ht="35.1" customHeight="1" x14ac:dyDescent="0.25">
      <c r="C68" s="288">
        <v>1000</v>
      </c>
      <c r="D68" s="288">
        <v>1100</v>
      </c>
      <c r="E68" s="288">
        <v>113</v>
      </c>
      <c r="F68" s="294" t="s">
        <v>131</v>
      </c>
      <c r="G68" s="10" t="s">
        <v>23</v>
      </c>
      <c r="H68" s="329"/>
      <c r="I68" s="288">
        <v>12</v>
      </c>
      <c r="J68" s="107">
        <v>2379.1999999999998</v>
      </c>
      <c r="K68" s="107">
        <f t="shared" si="13"/>
        <v>158.61333333333332</v>
      </c>
      <c r="L68" s="107">
        <v>50</v>
      </c>
      <c r="M68" s="107">
        <f t="shared" si="14"/>
        <v>7930.6666666666661</v>
      </c>
      <c r="N68" s="19"/>
      <c r="O68" s="296"/>
      <c r="P68" s="296"/>
      <c r="Q68" s="2"/>
      <c r="R68" s="2"/>
      <c r="S68" s="2"/>
      <c r="T68" s="2"/>
    </row>
    <row r="69" spans="3:20" ht="35.1" customHeight="1" x14ac:dyDescent="0.25">
      <c r="C69" s="288">
        <v>1000</v>
      </c>
      <c r="D69" s="288">
        <v>1100</v>
      </c>
      <c r="E69" s="288">
        <v>113</v>
      </c>
      <c r="F69" s="295" t="s">
        <v>46</v>
      </c>
      <c r="G69" s="10" t="s">
        <v>47</v>
      </c>
      <c r="H69" s="290"/>
      <c r="I69" s="288">
        <v>12</v>
      </c>
      <c r="J69" s="107">
        <v>1975</v>
      </c>
      <c r="K69" s="107">
        <f t="shared" si="13"/>
        <v>131.66666666666666</v>
      </c>
      <c r="L69" s="107">
        <v>50</v>
      </c>
      <c r="M69" s="107">
        <f t="shared" si="14"/>
        <v>6583.333333333333</v>
      </c>
      <c r="N69" s="19"/>
      <c r="O69" s="291"/>
      <c r="P69" s="292"/>
      <c r="Q69" s="292"/>
      <c r="R69" s="292"/>
      <c r="S69" s="292"/>
      <c r="T69" s="292"/>
    </row>
    <row r="70" spans="3:20" ht="18.75" customHeight="1" x14ac:dyDescent="0.25">
      <c r="C70" s="54"/>
      <c r="D70" s="54"/>
      <c r="E70" s="54"/>
      <c r="F70" s="383" t="s">
        <v>263</v>
      </c>
      <c r="G70" s="25"/>
      <c r="H70" s="61"/>
      <c r="I70" s="331"/>
      <c r="J70" s="298"/>
      <c r="K70" s="298"/>
      <c r="L70" s="298"/>
      <c r="M70" s="298">
        <f>SUM(M64:M69)</f>
        <v>41283.123333333337</v>
      </c>
      <c r="N70" s="332"/>
      <c r="O70" s="296"/>
      <c r="P70" s="2"/>
      <c r="Q70" s="2"/>
      <c r="R70" s="2"/>
      <c r="S70" s="2"/>
      <c r="T70" s="2"/>
    </row>
    <row r="71" spans="3:20" ht="35.1" customHeight="1" x14ac:dyDescent="0.25">
      <c r="C71" s="288">
        <v>1000</v>
      </c>
      <c r="D71" s="288">
        <v>1100</v>
      </c>
      <c r="E71" s="288">
        <v>113</v>
      </c>
      <c r="F71" s="294" t="s">
        <v>132</v>
      </c>
      <c r="G71" s="50" t="s">
        <v>49</v>
      </c>
      <c r="H71" s="295"/>
      <c r="I71" s="288">
        <v>12</v>
      </c>
      <c r="J71" s="107">
        <v>9541</v>
      </c>
      <c r="K71" s="107">
        <f t="shared" si="13"/>
        <v>636.06666666666672</v>
      </c>
      <c r="L71" s="107">
        <v>50</v>
      </c>
      <c r="M71" s="107">
        <f t="shared" si="14"/>
        <v>31803.333333333336</v>
      </c>
      <c r="N71" s="19"/>
      <c r="O71" s="296"/>
      <c r="P71" s="2"/>
      <c r="Q71" s="2"/>
      <c r="R71" s="2"/>
      <c r="S71" s="2"/>
      <c r="T71" s="2"/>
    </row>
    <row r="72" spans="3:20" ht="35.1" customHeight="1" x14ac:dyDescent="0.25">
      <c r="C72" s="288">
        <v>1000</v>
      </c>
      <c r="D72" s="288">
        <v>1100</v>
      </c>
      <c r="E72" s="288">
        <v>113</v>
      </c>
      <c r="F72" s="295"/>
      <c r="G72" s="136" t="s">
        <v>162</v>
      </c>
      <c r="H72" s="290"/>
      <c r="I72" s="288"/>
      <c r="J72" s="107"/>
      <c r="K72" s="107"/>
      <c r="L72" s="107"/>
      <c r="M72" s="107"/>
      <c r="N72" s="19"/>
      <c r="O72" s="296"/>
      <c r="P72" s="2"/>
      <c r="Q72" s="2"/>
      <c r="R72" s="2"/>
      <c r="S72" s="2"/>
      <c r="T72" s="2"/>
    </row>
    <row r="73" spans="3:20" ht="35.1" customHeight="1" x14ac:dyDescent="0.25">
      <c r="C73" s="288">
        <v>1000</v>
      </c>
      <c r="D73" s="288">
        <v>1100</v>
      </c>
      <c r="E73" s="288">
        <v>113</v>
      </c>
      <c r="F73" s="294"/>
      <c r="G73" s="10"/>
      <c r="H73" s="300"/>
      <c r="I73" s="288"/>
      <c r="J73" s="107"/>
      <c r="K73" s="107"/>
      <c r="L73" s="107">
        <f>J73-K73</f>
        <v>0</v>
      </c>
      <c r="M73" s="107"/>
      <c r="N73" s="19"/>
      <c r="O73" s="296"/>
      <c r="P73" s="2"/>
      <c r="Q73" s="2"/>
      <c r="R73" s="2"/>
      <c r="S73" s="2"/>
      <c r="T73" s="2"/>
    </row>
    <row r="74" spans="3:20" ht="35.1" customHeight="1" x14ac:dyDescent="0.25">
      <c r="C74" s="288">
        <v>1000</v>
      </c>
      <c r="D74" s="288">
        <v>1100</v>
      </c>
      <c r="E74" s="288">
        <v>113</v>
      </c>
      <c r="F74" s="295" t="s">
        <v>193</v>
      </c>
      <c r="G74" s="10" t="s">
        <v>50</v>
      </c>
      <c r="H74" s="290"/>
      <c r="I74" s="288">
        <v>12</v>
      </c>
      <c r="J74" s="108">
        <v>4953.2</v>
      </c>
      <c r="K74" s="107">
        <f t="shared" si="13"/>
        <v>330.21333333333331</v>
      </c>
      <c r="L74" s="107">
        <v>50</v>
      </c>
      <c r="M74" s="107">
        <f t="shared" si="14"/>
        <v>16510.666666666664</v>
      </c>
      <c r="N74" s="19"/>
      <c r="O74" s="296"/>
      <c r="P74" s="2"/>
      <c r="Q74" s="2"/>
      <c r="R74" s="2"/>
      <c r="S74" s="2"/>
      <c r="T74" s="2"/>
    </row>
    <row r="75" spans="3:20" ht="35.1" customHeight="1" x14ac:dyDescent="0.25">
      <c r="C75" s="288">
        <v>1000</v>
      </c>
      <c r="D75" s="288">
        <v>1100</v>
      </c>
      <c r="E75" s="288">
        <v>113</v>
      </c>
      <c r="F75" s="295" t="s">
        <v>185</v>
      </c>
      <c r="G75" s="10" t="s">
        <v>181</v>
      </c>
      <c r="H75" s="290"/>
      <c r="I75" s="288">
        <v>12</v>
      </c>
      <c r="J75" s="107">
        <v>4298.5</v>
      </c>
      <c r="K75" s="107">
        <f t="shared" si="13"/>
        <v>286.56666666666666</v>
      </c>
      <c r="L75" s="107">
        <v>50</v>
      </c>
      <c r="M75" s="107">
        <f t="shared" si="14"/>
        <v>14328.333333333334</v>
      </c>
      <c r="N75" s="19"/>
      <c r="O75" s="296"/>
      <c r="P75" s="2"/>
      <c r="Q75" s="2"/>
      <c r="R75" s="2"/>
      <c r="S75" s="2"/>
      <c r="T75" s="2"/>
    </row>
    <row r="76" spans="3:20" ht="35.1" customHeight="1" x14ac:dyDescent="0.25">
      <c r="C76" s="288">
        <v>1000</v>
      </c>
      <c r="D76" s="288">
        <v>1100</v>
      </c>
      <c r="E76" s="288">
        <v>113</v>
      </c>
      <c r="F76" s="294" t="s">
        <v>133</v>
      </c>
      <c r="G76" s="50" t="s">
        <v>51</v>
      </c>
      <c r="H76" s="295"/>
      <c r="I76" s="288">
        <v>12</v>
      </c>
      <c r="J76" s="107">
        <v>4298.5</v>
      </c>
      <c r="K76" s="107">
        <f t="shared" si="13"/>
        <v>286.56666666666666</v>
      </c>
      <c r="L76" s="107">
        <v>50</v>
      </c>
      <c r="M76" s="107">
        <f t="shared" si="14"/>
        <v>14328.333333333334</v>
      </c>
      <c r="N76" s="19"/>
      <c r="O76" s="296"/>
      <c r="P76" s="2"/>
      <c r="Q76" s="2"/>
      <c r="R76" s="2"/>
      <c r="S76" s="2"/>
      <c r="T76" s="2"/>
    </row>
    <row r="77" spans="3:20" ht="28.5" customHeight="1" x14ac:dyDescent="0.25">
      <c r="C77" s="24"/>
      <c r="D77" s="24"/>
      <c r="E77" s="24"/>
      <c r="F77" s="383" t="s">
        <v>264</v>
      </c>
      <c r="G77" s="25"/>
      <c r="H77" s="61"/>
      <c r="I77" s="331"/>
      <c r="J77" s="298"/>
      <c r="K77" s="298"/>
      <c r="L77" s="298"/>
      <c r="M77" s="298">
        <f>SUM(M71:M76)</f>
        <v>76970.666666666672</v>
      </c>
      <c r="N77" s="28"/>
      <c r="O77" s="296"/>
      <c r="P77" s="2"/>
      <c r="Q77" s="2"/>
      <c r="R77" s="2"/>
      <c r="S77" s="2"/>
      <c r="T77" s="2"/>
    </row>
    <row r="78" spans="3:20" ht="27" customHeight="1" x14ac:dyDescent="0.25">
      <c r="C78" s="312"/>
      <c r="D78" s="312"/>
      <c r="E78" s="312"/>
      <c r="F78" s="313"/>
      <c r="G78" s="292"/>
      <c r="H78" s="314"/>
      <c r="I78" s="315"/>
      <c r="J78" s="315"/>
      <c r="K78" s="315"/>
      <c r="L78" s="315"/>
      <c r="M78" s="315"/>
      <c r="N78" s="291"/>
      <c r="O78" s="2"/>
      <c r="P78" s="2"/>
      <c r="Q78" s="2"/>
      <c r="R78" s="2"/>
      <c r="S78" s="2"/>
      <c r="T78" s="2"/>
    </row>
    <row r="79" spans="3:20" ht="27" customHeight="1" x14ac:dyDescent="0.25">
      <c r="C79" s="312"/>
      <c r="D79" s="312"/>
      <c r="E79" s="312"/>
      <c r="F79" s="313"/>
      <c r="G79" s="292"/>
      <c r="H79" s="314"/>
      <c r="I79" s="315"/>
      <c r="J79" s="315"/>
      <c r="K79" s="315"/>
      <c r="L79" s="315"/>
      <c r="M79" s="315"/>
      <c r="N79" s="291"/>
      <c r="O79" s="2"/>
      <c r="P79" s="2"/>
      <c r="Q79" s="2"/>
      <c r="R79" s="2"/>
      <c r="S79" s="2"/>
      <c r="T79" s="2"/>
    </row>
    <row r="80" spans="3:20" ht="27" customHeight="1" x14ac:dyDescent="0.25">
      <c r="C80" s="312"/>
      <c r="D80" s="312"/>
      <c r="E80" s="312"/>
      <c r="F80" s="437"/>
      <c r="G80" s="437"/>
      <c r="H80" s="437"/>
      <c r="N80" s="291"/>
      <c r="O80" s="2"/>
      <c r="P80" s="2"/>
      <c r="Q80" s="2"/>
      <c r="R80" s="2"/>
      <c r="S80" s="2"/>
      <c r="T80" s="2"/>
    </row>
    <row r="81" spans="3:20" ht="27" customHeight="1" x14ac:dyDescent="0.25">
      <c r="C81" s="312"/>
      <c r="D81" s="312"/>
      <c r="E81" s="312"/>
      <c r="F81" s="437" t="s">
        <v>0</v>
      </c>
      <c r="G81" s="437"/>
      <c r="H81" s="437"/>
      <c r="I81" s="315"/>
      <c r="J81" s="315"/>
      <c r="K81" s="315"/>
      <c r="L81" s="315"/>
      <c r="M81" s="315"/>
      <c r="N81" s="291"/>
      <c r="O81" s="2"/>
      <c r="P81" s="2"/>
      <c r="Q81" s="2"/>
      <c r="R81" s="2"/>
      <c r="S81" s="2"/>
      <c r="T81" s="2"/>
    </row>
    <row r="82" spans="3:20" ht="18" x14ac:dyDescent="0.25">
      <c r="C82" s="282"/>
      <c r="D82" s="2"/>
      <c r="E82" s="2"/>
      <c r="F82" s="437" t="s">
        <v>1</v>
      </c>
      <c r="G82" s="437"/>
      <c r="H82" s="437"/>
      <c r="I82" s="350" t="s">
        <v>256</v>
      </c>
      <c r="J82" s="350"/>
      <c r="K82" s="350"/>
      <c r="L82" s="350"/>
      <c r="M82" s="350"/>
      <c r="N82" s="282"/>
      <c r="O82" s="2"/>
      <c r="P82" s="296"/>
    </row>
    <row r="83" spans="3:20" ht="18" x14ac:dyDescent="0.25">
      <c r="C83" s="283"/>
      <c r="D83" s="2"/>
      <c r="E83" s="2"/>
      <c r="F83" s="453"/>
      <c r="G83" s="453"/>
      <c r="H83" s="453"/>
      <c r="I83" s="453" t="s">
        <v>257</v>
      </c>
      <c r="J83" s="453"/>
      <c r="K83" s="453"/>
      <c r="L83" s="453"/>
      <c r="M83" s="453"/>
      <c r="N83" s="453"/>
      <c r="O83" s="2"/>
      <c r="P83" s="296"/>
    </row>
    <row r="84" spans="3:20" x14ac:dyDescent="0.25">
      <c r="C84" s="407" t="s">
        <v>9</v>
      </c>
      <c r="D84" s="407" t="s">
        <v>10</v>
      </c>
      <c r="E84" s="407" t="s">
        <v>11</v>
      </c>
      <c r="F84" s="438" t="s">
        <v>2</v>
      </c>
      <c r="G84" s="438" t="s">
        <v>38</v>
      </c>
      <c r="H84" s="438" t="s">
        <v>4</v>
      </c>
      <c r="I84" s="441" t="s">
        <v>224</v>
      </c>
      <c r="J84" s="327" t="s">
        <v>56</v>
      </c>
      <c r="K84" s="328"/>
      <c r="L84" s="328"/>
      <c r="M84" s="445" t="s">
        <v>7</v>
      </c>
      <c r="N84" s="445" t="s">
        <v>8</v>
      </c>
      <c r="O84" s="2"/>
      <c r="P84" s="296"/>
    </row>
    <row r="85" spans="3:20" ht="15" customHeight="1" x14ac:dyDescent="0.25">
      <c r="C85" s="452"/>
      <c r="D85" s="452"/>
      <c r="E85" s="452"/>
      <c r="F85" s="439"/>
      <c r="G85" s="439"/>
      <c r="H85" s="439"/>
      <c r="I85" s="448"/>
      <c r="J85" s="441" t="s">
        <v>13</v>
      </c>
      <c r="K85" s="441" t="s">
        <v>258</v>
      </c>
      <c r="L85" s="454" t="s">
        <v>259</v>
      </c>
      <c r="M85" s="446"/>
      <c r="N85" s="446"/>
      <c r="O85" s="2"/>
      <c r="P85" s="296"/>
    </row>
    <row r="86" spans="3:20" ht="22.5" customHeight="1" x14ac:dyDescent="0.25">
      <c r="C86" s="408"/>
      <c r="D86" s="408"/>
      <c r="E86" s="408"/>
      <c r="F86" s="440"/>
      <c r="G86" s="440"/>
      <c r="H86" s="440"/>
      <c r="I86" s="442"/>
      <c r="J86" s="442"/>
      <c r="K86" s="442"/>
      <c r="L86" s="455"/>
      <c r="M86" s="447"/>
      <c r="N86" s="447"/>
      <c r="O86" s="2"/>
      <c r="P86" s="296"/>
    </row>
    <row r="87" spans="3:20" ht="35.1" customHeight="1" x14ac:dyDescent="0.25">
      <c r="C87" s="288">
        <v>1000</v>
      </c>
      <c r="D87" s="288">
        <v>1100</v>
      </c>
      <c r="E87" s="288">
        <v>113</v>
      </c>
      <c r="F87" s="295" t="s">
        <v>63</v>
      </c>
      <c r="G87" s="10" t="s">
        <v>64</v>
      </c>
      <c r="H87" s="290"/>
      <c r="I87" s="288">
        <v>12</v>
      </c>
      <c r="J87" s="107">
        <v>2730.31</v>
      </c>
      <c r="K87" s="107">
        <f>J87/15</f>
        <v>182.02066666666667</v>
      </c>
      <c r="L87" s="107">
        <v>50</v>
      </c>
      <c r="M87" s="107">
        <f>K87*L87</f>
        <v>9101.0333333333328</v>
      </c>
      <c r="N87" s="10"/>
      <c r="O87" s="2"/>
      <c r="P87" s="296"/>
    </row>
    <row r="88" spans="3:20" ht="35.1" customHeight="1" x14ac:dyDescent="0.25">
      <c r="C88" s="62"/>
      <c r="D88" s="62"/>
      <c r="E88" s="62"/>
      <c r="F88" s="383" t="s">
        <v>265</v>
      </c>
      <c r="G88" s="25"/>
      <c r="H88" s="61"/>
      <c r="I88" s="320"/>
      <c r="J88" s="298"/>
      <c r="K88" s="298"/>
      <c r="L88" s="298"/>
      <c r="M88" s="298">
        <f t="shared" ref="M88" si="15">M87</f>
        <v>9101.0333333333328</v>
      </c>
      <c r="N88" s="33"/>
      <c r="O88" s="2"/>
      <c r="P88" s="296"/>
    </row>
    <row r="89" spans="3:20" ht="35.1" customHeight="1" x14ac:dyDescent="0.25">
      <c r="C89" s="288">
        <v>1000</v>
      </c>
      <c r="D89" s="288">
        <v>1100</v>
      </c>
      <c r="E89" s="288">
        <v>113</v>
      </c>
      <c r="F89" s="294"/>
      <c r="G89" s="10" t="s">
        <v>66</v>
      </c>
      <c r="H89" s="329"/>
      <c r="I89" s="288">
        <v>0</v>
      </c>
      <c r="J89" s="107">
        <v>0</v>
      </c>
      <c r="K89" s="107">
        <v>0</v>
      </c>
      <c r="L89" s="107">
        <v>0</v>
      </c>
      <c r="M89" s="107">
        <v>0</v>
      </c>
      <c r="N89" s="19"/>
      <c r="O89" s="2"/>
      <c r="P89" s="296"/>
    </row>
    <row r="90" spans="3:20" ht="35.1" customHeight="1" x14ac:dyDescent="0.25">
      <c r="C90" s="288">
        <v>1000</v>
      </c>
      <c r="D90" s="288">
        <v>1100</v>
      </c>
      <c r="E90" s="288">
        <v>113</v>
      </c>
      <c r="F90" s="295" t="s">
        <v>204</v>
      </c>
      <c r="G90" s="10" t="s">
        <v>67</v>
      </c>
      <c r="H90" s="290"/>
      <c r="I90" s="288">
        <v>8.5</v>
      </c>
      <c r="J90" s="308">
        <v>5562.4</v>
      </c>
      <c r="K90" s="107">
        <f>J90/15</f>
        <v>370.82666666666665</v>
      </c>
      <c r="L90" s="308">
        <f>50/12*I90</f>
        <v>35.416666666666671</v>
      </c>
      <c r="M90" s="309">
        <f>K90*L90</f>
        <v>13133.444444444445</v>
      </c>
      <c r="N90" s="19"/>
      <c r="O90" s="2"/>
      <c r="P90" s="296"/>
    </row>
    <row r="91" spans="3:20" ht="35.1" customHeight="1" x14ac:dyDescent="0.25">
      <c r="C91" s="288">
        <v>1000</v>
      </c>
      <c r="D91" s="288">
        <v>1100</v>
      </c>
      <c r="E91" s="288">
        <v>113</v>
      </c>
      <c r="F91" s="295" t="s">
        <v>167</v>
      </c>
      <c r="G91" s="10" t="s">
        <v>47</v>
      </c>
      <c r="H91" s="290"/>
      <c r="I91" s="288">
        <v>12</v>
      </c>
      <c r="J91" s="107">
        <v>2392.4299999999998</v>
      </c>
      <c r="K91" s="107">
        <f>J91/15</f>
        <v>159.49533333333332</v>
      </c>
      <c r="L91" s="107">
        <v>50</v>
      </c>
      <c r="M91" s="309">
        <f>K91*L91</f>
        <v>7974.7666666666664</v>
      </c>
      <c r="N91" s="19"/>
      <c r="O91" s="2"/>
      <c r="P91" s="296"/>
    </row>
    <row r="92" spans="3:20" ht="35.1" customHeight="1" x14ac:dyDescent="0.25">
      <c r="C92" s="40"/>
      <c r="D92" s="40"/>
      <c r="E92" s="40"/>
      <c r="F92" s="383" t="s">
        <v>266</v>
      </c>
      <c r="G92" s="33"/>
      <c r="H92" s="90"/>
      <c r="I92" s="333"/>
      <c r="J92" s="298"/>
      <c r="K92" s="298"/>
      <c r="L92" s="298"/>
      <c r="M92" s="298">
        <f>SUM(M89:M91)</f>
        <v>21108.211111111112</v>
      </c>
      <c r="N92" s="35"/>
      <c r="O92" s="2"/>
      <c r="P92" s="296"/>
    </row>
    <row r="93" spans="3:20" ht="35.1" customHeight="1" x14ac:dyDescent="0.25">
      <c r="C93" s="288">
        <v>1000</v>
      </c>
      <c r="D93" s="288">
        <v>1100</v>
      </c>
      <c r="E93" s="288">
        <v>113</v>
      </c>
      <c r="F93" s="294"/>
      <c r="G93" s="10" t="s">
        <v>69</v>
      </c>
      <c r="H93" s="305"/>
      <c r="I93" s="288"/>
      <c r="J93" s="107">
        <v>0</v>
      </c>
      <c r="K93" s="107"/>
      <c r="L93" s="107">
        <v>0</v>
      </c>
      <c r="M93" s="107"/>
      <c r="N93" s="19"/>
      <c r="O93" s="2"/>
      <c r="P93" s="296"/>
    </row>
    <row r="94" spans="3:20" ht="35.1" customHeight="1" x14ac:dyDescent="0.25">
      <c r="C94" s="288">
        <v>1000</v>
      </c>
      <c r="D94" s="288">
        <v>1100</v>
      </c>
      <c r="E94" s="288">
        <v>113</v>
      </c>
      <c r="F94" s="294" t="s">
        <v>172</v>
      </c>
      <c r="G94" s="10" t="s">
        <v>42</v>
      </c>
      <c r="H94" s="334"/>
      <c r="I94" s="288">
        <v>12</v>
      </c>
      <c r="J94" s="234">
        <v>3791.07</v>
      </c>
      <c r="K94" s="234">
        <f>J94/15</f>
        <v>252.738</v>
      </c>
      <c r="L94" s="234">
        <v>50</v>
      </c>
      <c r="M94" s="108">
        <f>K94*L94</f>
        <v>12636.9</v>
      </c>
      <c r="N94" s="19"/>
      <c r="O94" s="2"/>
      <c r="P94" s="296"/>
    </row>
    <row r="95" spans="3:20" ht="35.1" customHeight="1" x14ac:dyDescent="0.25">
      <c r="C95" s="288">
        <v>1000</v>
      </c>
      <c r="D95" s="288">
        <v>1100</v>
      </c>
      <c r="E95" s="288">
        <v>113</v>
      </c>
      <c r="F95" s="294" t="s">
        <v>140</v>
      </c>
      <c r="G95" s="10" t="s">
        <v>69</v>
      </c>
      <c r="H95" s="334"/>
      <c r="I95" s="288">
        <v>12</v>
      </c>
      <c r="J95" s="107">
        <v>3426.28</v>
      </c>
      <c r="K95" s="234">
        <f t="shared" ref="K95:K98" si="16">J95/15</f>
        <v>228.41866666666667</v>
      </c>
      <c r="L95" s="107">
        <v>50</v>
      </c>
      <c r="M95" s="108">
        <f t="shared" ref="M95:M98" si="17">K95*L95</f>
        <v>11420.933333333332</v>
      </c>
      <c r="N95" s="19"/>
      <c r="O95" s="2"/>
      <c r="P95" s="296"/>
    </row>
    <row r="96" spans="3:20" ht="35.1" customHeight="1" x14ac:dyDescent="0.25">
      <c r="C96" s="288"/>
      <c r="D96" s="288">
        <v>1100</v>
      </c>
      <c r="E96" s="288">
        <v>113</v>
      </c>
      <c r="F96" s="295" t="s">
        <v>214</v>
      </c>
      <c r="G96" s="10" t="s">
        <v>69</v>
      </c>
      <c r="H96" s="290"/>
      <c r="I96" s="288">
        <v>0.5</v>
      </c>
      <c r="J96" s="107">
        <v>3426.28</v>
      </c>
      <c r="K96" s="234">
        <f t="shared" si="16"/>
        <v>228.41866666666667</v>
      </c>
      <c r="L96" s="107">
        <f>30/12*I96</f>
        <v>1.25</v>
      </c>
      <c r="M96" s="108">
        <f t="shared" si="17"/>
        <v>285.52333333333331</v>
      </c>
      <c r="N96" s="19"/>
      <c r="O96" s="2"/>
      <c r="P96" s="296"/>
    </row>
    <row r="97" spans="1:16" ht="35.1" customHeight="1" x14ac:dyDescent="0.25">
      <c r="C97" s="288">
        <v>1000</v>
      </c>
      <c r="D97" s="288">
        <v>1100</v>
      </c>
      <c r="E97" s="288">
        <v>113</v>
      </c>
      <c r="F97" s="295" t="s">
        <v>214</v>
      </c>
      <c r="G97" s="10" t="s">
        <v>69</v>
      </c>
      <c r="H97" s="290"/>
      <c r="I97" s="288">
        <v>11.5</v>
      </c>
      <c r="J97" s="107">
        <v>3426.28</v>
      </c>
      <c r="K97" s="234">
        <f t="shared" si="16"/>
        <v>228.41866666666667</v>
      </c>
      <c r="L97" s="107">
        <f>50/12*I97</f>
        <v>47.916666666666671</v>
      </c>
      <c r="M97" s="108">
        <f t="shared" si="17"/>
        <v>10945.061111111112</v>
      </c>
      <c r="N97" s="19"/>
      <c r="O97" s="2"/>
      <c r="P97" s="296"/>
    </row>
    <row r="98" spans="1:16" ht="35.1" customHeight="1" x14ac:dyDescent="0.25">
      <c r="C98" s="288">
        <v>1000</v>
      </c>
      <c r="D98" s="288">
        <v>1100</v>
      </c>
      <c r="E98" s="288">
        <v>113</v>
      </c>
      <c r="F98" s="294" t="s">
        <v>231</v>
      </c>
      <c r="G98" s="10" t="s">
        <v>69</v>
      </c>
      <c r="H98" s="305"/>
      <c r="I98" s="288">
        <v>5.5</v>
      </c>
      <c r="J98" s="107">
        <v>3426.28</v>
      </c>
      <c r="K98" s="234">
        <f t="shared" si="16"/>
        <v>228.41866666666667</v>
      </c>
      <c r="L98" s="107">
        <f>50/12*I98</f>
        <v>22.916666666666668</v>
      </c>
      <c r="M98" s="108">
        <f t="shared" si="17"/>
        <v>5234.5944444444449</v>
      </c>
      <c r="N98" s="19"/>
      <c r="O98" s="2"/>
      <c r="P98" s="296"/>
    </row>
    <row r="99" spans="1:16" ht="35.1" customHeight="1" x14ac:dyDescent="0.25">
      <c r="C99" s="288">
        <v>1000</v>
      </c>
      <c r="D99" s="288">
        <v>1100</v>
      </c>
      <c r="E99" s="288">
        <v>113</v>
      </c>
      <c r="F99" s="295"/>
      <c r="G99" s="10"/>
      <c r="H99" s="290"/>
      <c r="I99" s="288"/>
      <c r="J99" s="107"/>
      <c r="K99" s="107"/>
      <c r="L99" s="107"/>
      <c r="M99" s="107"/>
      <c r="N99" s="373"/>
      <c r="O99" s="2"/>
      <c r="P99" s="2"/>
    </row>
    <row r="100" spans="1:16" ht="35.1" customHeight="1" x14ac:dyDescent="0.25">
      <c r="A100" t="s">
        <v>199</v>
      </c>
      <c r="C100" s="468" t="s">
        <v>267</v>
      </c>
      <c r="D100" s="469"/>
      <c r="E100" s="470"/>
      <c r="F100" s="54" t="s">
        <v>70</v>
      </c>
      <c r="G100" s="70"/>
      <c r="H100" s="129"/>
      <c r="I100" s="335"/>
      <c r="J100" s="336"/>
      <c r="K100" s="336"/>
      <c r="L100" s="336"/>
      <c r="M100" s="336">
        <f>SUM(M93:M99)</f>
        <v>40523.012222222227</v>
      </c>
      <c r="N100" s="24"/>
      <c r="O100" s="2"/>
      <c r="P100" s="2"/>
    </row>
    <row r="101" spans="1:16" x14ac:dyDescent="0.25">
      <c r="C101" s="312"/>
      <c r="D101" s="312"/>
      <c r="E101" s="312"/>
      <c r="F101" s="312"/>
      <c r="G101" s="375"/>
      <c r="H101" s="371"/>
      <c r="I101" s="339"/>
      <c r="J101" s="340"/>
      <c r="K101" s="340"/>
      <c r="L101" s="340"/>
      <c r="M101" s="340"/>
      <c r="N101" s="313"/>
      <c r="O101" s="2"/>
      <c r="P101" s="2"/>
    </row>
    <row r="102" spans="1:16" ht="18" x14ac:dyDescent="0.25">
      <c r="C102" s="312"/>
      <c r="D102" s="312"/>
      <c r="E102" s="312"/>
      <c r="F102" s="437"/>
      <c r="G102" s="437"/>
      <c r="H102" s="437"/>
      <c r="I102" s="437"/>
      <c r="J102" s="437"/>
      <c r="K102" s="437"/>
      <c r="L102" s="437"/>
      <c r="M102" s="437"/>
      <c r="N102" s="291"/>
      <c r="O102" s="2"/>
      <c r="P102" s="296"/>
    </row>
    <row r="103" spans="1:16" ht="18" x14ac:dyDescent="0.25">
      <c r="C103" s="312"/>
      <c r="D103" s="312"/>
      <c r="E103" s="312"/>
      <c r="F103" s="437" t="s">
        <v>0</v>
      </c>
      <c r="G103" s="437"/>
      <c r="H103" s="437"/>
      <c r="I103" s="315"/>
      <c r="J103" s="315"/>
      <c r="K103" s="315"/>
      <c r="L103" s="315"/>
      <c r="M103" s="315"/>
      <c r="N103" s="291"/>
      <c r="O103" s="2"/>
      <c r="P103" s="296"/>
    </row>
    <row r="104" spans="1:16" ht="18" x14ac:dyDescent="0.25">
      <c r="C104" s="282"/>
      <c r="D104" s="2"/>
      <c r="E104" s="2"/>
      <c r="F104" s="437" t="s">
        <v>1</v>
      </c>
      <c r="G104" s="437"/>
      <c r="H104" s="437"/>
      <c r="I104" s="350" t="s">
        <v>256</v>
      </c>
      <c r="J104" s="350"/>
      <c r="K104" s="350"/>
      <c r="L104" s="350"/>
      <c r="M104" s="350"/>
      <c r="N104" s="282"/>
      <c r="O104" s="2"/>
      <c r="P104" s="296"/>
    </row>
    <row r="105" spans="1:16" ht="18" x14ac:dyDescent="0.25">
      <c r="C105" s="283"/>
      <c r="D105" s="2"/>
      <c r="E105" s="2"/>
      <c r="F105" s="453"/>
      <c r="G105" s="453"/>
      <c r="H105" s="453"/>
      <c r="I105" s="453" t="s">
        <v>257</v>
      </c>
      <c r="J105" s="453"/>
      <c r="K105" s="453"/>
      <c r="L105" s="453"/>
      <c r="M105" s="453"/>
      <c r="N105" s="453"/>
      <c r="O105" s="2"/>
      <c r="P105" s="296"/>
    </row>
    <row r="106" spans="1:16" x14ac:dyDescent="0.25">
      <c r="C106" s="407" t="s">
        <v>9</v>
      </c>
      <c r="D106" s="407" t="s">
        <v>10</v>
      </c>
      <c r="E106" s="407" t="s">
        <v>11</v>
      </c>
      <c r="F106" s="438" t="s">
        <v>2</v>
      </c>
      <c r="G106" s="438" t="s">
        <v>38</v>
      </c>
      <c r="H106" s="438" t="s">
        <v>4</v>
      </c>
      <c r="I106" s="441" t="s">
        <v>224</v>
      </c>
      <c r="J106" s="327" t="s">
        <v>56</v>
      </c>
      <c r="K106" s="328"/>
      <c r="L106" s="328"/>
      <c r="M106" s="445" t="s">
        <v>7</v>
      </c>
      <c r="N106" s="445" t="s">
        <v>8</v>
      </c>
      <c r="O106" s="2"/>
      <c r="P106" s="296"/>
    </row>
    <row r="107" spans="1:16" ht="15" customHeight="1" x14ac:dyDescent="0.25">
      <c r="C107" s="452"/>
      <c r="D107" s="452"/>
      <c r="E107" s="452"/>
      <c r="F107" s="439"/>
      <c r="G107" s="439"/>
      <c r="H107" s="439"/>
      <c r="I107" s="448"/>
      <c r="J107" s="441" t="s">
        <v>13</v>
      </c>
      <c r="K107" s="441" t="s">
        <v>258</v>
      </c>
      <c r="L107" s="454" t="s">
        <v>259</v>
      </c>
      <c r="M107" s="446"/>
      <c r="N107" s="446"/>
      <c r="O107" s="2"/>
      <c r="P107" s="296"/>
    </row>
    <row r="108" spans="1:16" x14ac:dyDescent="0.25">
      <c r="C108" s="408"/>
      <c r="D108" s="408"/>
      <c r="E108" s="408"/>
      <c r="F108" s="440"/>
      <c r="G108" s="440"/>
      <c r="H108" s="440"/>
      <c r="I108" s="442"/>
      <c r="J108" s="442"/>
      <c r="K108" s="442"/>
      <c r="L108" s="455"/>
      <c r="M108" s="447"/>
      <c r="N108" s="447"/>
      <c r="O108" s="2"/>
      <c r="P108" s="296"/>
    </row>
    <row r="109" spans="1:16" ht="35.1" customHeight="1" x14ac:dyDescent="0.25">
      <c r="C109" s="288">
        <v>1000</v>
      </c>
      <c r="D109" s="288">
        <v>1100</v>
      </c>
      <c r="E109" s="288">
        <v>113</v>
      </c>
      <c r="F109" s="294" t="s">
        <v>141</v>
      </c>
      <c r="G109" s="73" t="s">
        <v>71</v>
      </c>
      <c r="H109" s="300"/>
      <c r="I109" s="288">
        <v>12</v>
      </c>
      <c r="J109" s="234">
        <v>4596</v>
      </c>
      <c r="K109" s="234">
        <f>J109/15</f>
        <v>306.39999999999998</v>
      </c>
      <c r="L109" s="234">
        <v>50</v>
      </c>
      <c r="M109" s="108">
        <f>K109*L109</f>
        <v>15319.999999999998</v>
      </c>
      <c r="N109" s="373"/>
      <c r="O109" s="2"/>
      <c r="P109" s="2"/>
    </row>
    <row r="110" spans="1:16" ht="35.1" customHeight="1" x14ac:dyDescent="0.25">
      <c r="C110" s="288">
        <v>1000</v>
      </c>
      <c r="D110" s="288">
        <v>1100</v>
      </c>
      <c r="E110" s="288">
        <v>113</v>
      </c>
      <c r="F110" s="290" t="s">
        <v>232</v>
      </c>
      <c r="G110" s="39" t="s">
        <v>75</v>
      </c>
      <c r="H110" s="290"/>
      <c r="I110" s="288">
        <v>3</v>
      </c>
      <c r="J110" s="107">
        <v>3426.28</v>
      </c>
      <c r="K110" s="234">
        <f t="shared" ref="K110:K132" si="18">J110/15</f>
        <v>228.41866666666667</v>
      </c>
      <c r="L110" s="107">
        <f>30/12*I110</f>
        <v>7.5</v>
      </c>
      <c r="M110" s="108">
        <f t="shared" ref="M110:M132" si="19">K110*L110</f>
        <v>1713.14</v>
      </c>
      <c r="N110" s="373"/>
      <c r="O110" s="2"/>
      <c r="P110" s="2"/>
    </row>
    <row r="111" spans="1:16" ht="35.1" customHeight="1" x14ac:dyDescent="0.25">
      <c r="C111" s="288">
        <v>1000</v>
      </c>
      <c r="D111" s="288">
        <v>1100</v>
      </c>
      <c r="E111" s="288">
        <v>113</v>
      </c>
      <c r="F111" s="290" t="s">
        <v>232</v>
      </c>
      <c r="G111" s="39" t="s">
        <v>75</v>
      </c>
      <c r="H111" s="290"/>
      <c r="I111" s="288">
        <v>6</v>
      </c>
      <c r="J111" s="107">
        <v>3426.28</v>
      </c>
      <c r="K111" s="234">
        <f t="shared" si="18"/>
        <v>228.41866666666667</v>
      </c>
      <c r="L111" s="107">
        <v>25</v>
      </c>
      <c r="M111" s="108">
        <f t="shared" si="19"/>
        <v>5710.4666666666662</v>
      </c>
      <c r="N111" s="373"/>
      <c r="O111" s="2"/>
      <c r="P111" s="2"/>
    </row>
    <row r="112" spans="1:16" ht="35.1" customHeight="1" x14ac:dyDescent="0.25">
      <c r="C112" s="288">
        <v>1000</v>
      </c>
      <c r="D112" s="288">
        <v>1100</v>
      </c>
      <c r="E112" s="288">
        <v>113</v>
      </c>
      <c r="F112" s="294" t="s">
        <v>142</v>
      </c>
      <c r="G112" s="39" t="s">
        <v>73</v>
      </c>
      <c r="H112" s="295"/>
      <c r="I112" s="288"/>
      <c r="J112" s="107"/>
      <c r="K112" s="234">
        <f t="shared" si="18"/>
        <v>0</v>
      </c>
      <c r="L112" s="107"/>
      <c r="M112" s="108">
        <f t="shared" si="19"/>
        <v>0</v>
      </c>
      <c r="N112" s="373" t="s">
        <v>243</v>
      </c>
      <c r="O112" s="2"/>
      <c r="P112" s="2"/>
    </row>
    <row r="113" spans="3:16" ht="35.1" customHeight="1" x14ac:dyDescent="0.25">
      <c r="C113" s="288">
        <v>1000</v>
      </c>
      <c r="D113" s="288">
        <v>1100</v>
      </c>
      <c r="E113" s="288">
        <v>113</v>
      </c>
      <c r="F113" s="294" t="s">
        <v>158</v>
      </c>
      <c r="G113" s="39" t="s">
        <v>73</v>
      </c>
      <c r="H113" s="295"/>
      <c r="I113" s="288">
        <v>12</v>
      </c>
      <c r="J113" s="107">
        <v>2310.4</v>
      </c>
      <c r="K113" s="234">
        <f t="shared" si="18"/>
        <v>154.02666666666667</v>
      </c>
      <c r="L113" s="107">
        <v>50</v>
      </c>
      <c r="M113" s="108">
        <f t="shared" si="19"/>
        <v>7701.3333333333339</v>
      </c>
      <c r="N113" s="373"/>
      <c r="O113" s="2"/>
      <c r="P113" s="2"/>
    </row>
    <row r="114" spans="3:16" ht="35.1" customHeight="1" x14ac:dyDescent="0.25">
      <c r="C114" s="288">
        <v>1000</v>
      </c>
      <c r="D114" s="288">
        <v>1100</v>
      </c>
      <c r="E114" s="288">
        <v>113</v>
      </c>
      <c r="F114" s="294" t="s">
        <v>143</v>
      </c>
      <c r="G114" s="10" t="s">
        <v>74</v>
      </c>
      <c r="H114" s="305"/>
      <c r="I114" s="288">
        <v>12</v>
      </c>
      <c r="J114" s="107">
        <v>3426.28</v>
      </c>
      <c r="K114" s="234">
        <f t="shared" si="18"/>
        <v>228.41866666666667</v>
      </c>
      <c r="L114" s="107">
        <v>50</v>
      </c>
      <c r="M114" s="108">
        <f t="shared" si="19"/>
        <v>11420.933333333332</v>
      </c>
      <c r="N114" s="373"/>
      <c r="O114" s="2"/>
      <c r="P114" s="2"/>
    </row>
    <row r="115" spans="3:16" ht="35.1" customHeight="1" x14ac:dyDescent="0.25">
      <c r="C115" s="288">
        <v>1000</v>
      </c>
      <c r="D115" s="288">
        <v>1100</v>
      </c>
      <c r="E115" s="288">
        <v>113</v>
      </c>
      <c r="F115" s="290" t="s">
        <v>168</v>
      </c>
      <c r="G115" s="39" t="s">
        <v>247</v>
      </c>
      <c r="H115" s="290"/>
      <c r="I115" s="288">
        <v>12</v>
      </c>
      <c r="J115" s="107">
        <v>3427.28</v>
      </c>
      <c r="K115" s="234">
        <f t="shared" si="18"/>
        <v>228.48533333333336</v>
      </c>
      <c r="L115" s="107">
        <v>50</v>
      </c>
      <c r="M115" s="108">
        <f t="shared" si="19"/>
        <v>11424.266666666668</v>
      </c>
      <c r="N115" s="341"/>
      <c r="O115" s="2"/>
      <c r="P115" s="2"/>
    </row>
    <row r="116" spans="3:16" ht="35.1" customHeight="1" x14ac:dyDescent="0.25">
      <c r="C116" s="288">
        <v>1000</v>
      </c>
      <c r="D116" s="288">
        <v>1100</v>
      </c>
      <c r="E116" s="288">
        <v>113</v>
      </c>
      <c r="F116" s="294" t="s">
        <v>145</v>
      </c>
      <c r="G116" s="73" t="s">
        <v>74</v>
      </c>
      <c r="H116" s="305"/>
      <c r="I116" s="288">
        <v>12</v>
      </c>
      <c r="J116" s="107">
        <v>3426.28</v>
      </c>
      <c r="K116" s="234">
        <f t="shared" si="18"/>
        <v>228.41866666666667</v>
      </c>
      <c r="L116" s="107">
        <v>50</v>
      </c>
      <c r="M116" s="108">
        <f t="shared" si="19"/>
        <v>11420.933333333332</v>
      </c>
      <c r="N116" s="341"/>
      <c r="O116" s="2"/>
      <c r="P116" s="2"/>
    </row>
    <row r="117" spans="3:16" ht="35.1" customHeight="1" x14ac:dyDescent="0.25">
      <c r="C117" s="322">
        <v>1000</v>
      </c>
      <c r="D117" s="322">
        <v>1100</v>
      </c>
      <c r="E117" s="288">
        <v>113</v>
      </c>
      <c r="F117" s="294" t="s">
        <v>146</v>
      </c>
      <c r="G117" s="78" t="s">
        <v>75</v>
      </c>
      <c r="H117" s="305"/>
      <c r="I117" s="288">
        <v>12</v>
      </c>
      <c r="J117" s="107">
        <v>3426.28</v>
      </c>
      <c r="K117" s="234">
        <f t="shared" si="18"/>
        <v>228.41866666666667</v>
      </c>
      <c r="L117" s="107">
        <v>50</v>
      </c>
      <c r="M117" s="108">
        <f t="shared" si="19"/>
        <v>11420.933333333332</v>
      </c>
      <c r="N117" s="341"/>
      <c r="O117" s="2"/>
      <c r="P117" s="2"/>
    </row>
    <row r="118" spans="3:16" ht="35.1" customHeight="1" x14ac:dyDescent="0.25">
      <c r="C118" s="288">
        <v>1000</v>
      </c>
      <c r="D118" s="288">
        <v>1100</v>
      </c>
      <c r="E118" s="288">
        <v>113</v>
      </c>
      <c r="F118" s="294" t="s">
        <v>147</v>
      </c>
      <c r="G118" s="10" t="s">
        <v>75</v>
      </c>
      <c r="H118" s="305"/>
      <c r="I118" s="288">
        <v>12</v>
      </c>
      <c r="J118" s="107">
        <v>3426.28</v>
      </c>
      <c r="K118" s="234">
        <f t="shared" si="18"/>
        <v>228.41866666666667</v>
      </c>
      <c r="L118" s="107">
        <v>50</v>
      </c>
      <c r="M118" s="108">
        <f t="shared" si="19"/>
        <v>11420.933333333332</v>
      </c>
      <c r="N118" s="341"/>
      <c r="O118" s="2"/>
      <c r="P118" s="2"/>
    </row>
    <row r="119" spans="3:16" ht="35.1" customHeight="1" x14ac:dyDescent="0.25">
      <c r="C119" s="288">
        <v>1000</v>
      </c>
      <c r="D119" s="288">
        <v>1100</v>
      </c>
      <c r="E119" s="288">
        <v>113</v>
      </c>
      <c r="F119" s="294" t="s">
        <v>246</v>
      </c>
      <c r="G119" s="10" t="s">
        <v>75</v>
      </c>
      <c r="H119" s="305"/>
      <c r="I119" s="288">
        <v>8</v>
      </c>
      <c r="J119" s="107">
        <v>3426.28</v>
      </c>
      <c r="K119" s="234">
        <f t="shared" si="18"/>
        <v>228.41866666666667</v>
      </c>
      <c r="L119" s="107">
        <f>30/12*I119</f>
        <v>20</v>
      </c>
      <c r="M119" s="108">
        <f>K119*L119</f>
        <v>4568.373333333333</v>
      </c>
      <c r="N119" s="341"/>
      <c r="O119" s="2"/>
      <c r="P119" s="2"/>
    </row>
    <row r="120" spans="3:16" ht="35.1" customHeight="1" x14ac:dyDescent="0.25">
      <c r="C120" s="288">
        <v>1000</v>
      </c>
      <c r="D120" s="288">
        <v>1100</v>
      </c>
      <c r="E120" s="288">
        <v>113</v>
      </c>
      <c r="F120" s="294" t="s">
        <v>246</v>
      </c>
      <c r="G120" s="10" t="s">
        <v>75</v>
      </c>
      <c r="H120" s="305"/>
      <c r="I120" s="288">
        <v>2.5</v>
      </c>
      <c r="J120" s="107">
        <v>3426.28</v>
      </c>
      <c r="K120" s="234">
        <f t="shared" si="18"/>
        <v>228.41866666666667</v>
      </c>
      <c r="L120" s="107">
        <f>50/12*2.5</f>
        <v>10.416666666666668</v>
      </c>
      <c r="M120" s="108">
        <f t="shared" si="19"/>
        <v>2379.3611111111113</v>
      </c>
      <c r="N120" s="341"/>
      <c r="O120" s="2"/>
      <c r="P120" s="2"/>
    </row>
    <row r="121" spans="3:16" ht="35.1" customHeight="1" x14ac:dyDescent="0.25">
      <c r="C121" s="24"/>
      <c r="D121" s="24"/>
      <c r="E121" s="24"/>
      <c r="F121" s="81" t="s">
        <v>76</v>
      </c>
      <c r="G121" s="25"/>
      <c r="H121" s="34"/>
      <c r="I121" s="297"/>
      <c r="J121" s="298"/>
      <c r="K121" s="298"/>
      <c r="L121" s="298"/>
      <c r="M121" s="298">
        <f>SUM(M109:M120)</f>
        <v>94500.674444444448</v>
      </c>
      <c r="N121" s="24"/>
      <c r="O121" s="2"/>
      <c r="P121" s="2"/>
    </row>
    <row r="122" spans="3:16" ht="35.1" customHeight="1" x14ac:dyDescent="0.25">
      <c r="C122" s="288">
        <v>1000</v>
      </c>
      <c r="D122" s="288">
        <v>1100</v>
      </c>
      <c r="E122" s="288">
        <v>113</v>
      </c>
      <c r="F122" s="294" t="s">
        <v>164</v>
      </c>
      <c r="G122" s="10" t="s">
        <v>77</v>
      </c>
      <c r="H122" s="300"/>
      <c r="I122" s="288">
        <v>12</v>
      </c>
      <c r="J122" s="107">
        <v>5075.04</v>
      </c>
      <c r="K122" s="234">
        <f t="shared" si="18"/>
        <v>338.33600000000001</v>
      </c>
      <c r="L122" s="107">
        <v>50</v>
      </c>
      <c r="M122" s="108">
        <f t="shared" si="19"/>
        <v>16916.8</v>
      </c>
      <c r="N122" s="19"/>
      <c r="O122" s="2"/>
      <c r="P122" s="2"/>
    </row>
    <row r="123" spans="3:16" ht="35.1" customHeight="1" x14ac:dyDescent="0.25">
      <c r="C123" s="54"/>
      <c r="D123" s="54"/>
      <c r="E123" s="54"/>
      <c r="F123" s="24" t="s">
        <v>78</v>
      </c>
      <c r="G123" s="25"/>
      <c r="H123" s="34"/>
      <c r="I123" s="342"/>
      <c r="J123" s="298"/>
      <c r="K123" s="298"/>
      <c r="L123" s="298"/>
      <c r="M123" s="298">
        <f t="shared" ref="M123" si="20">SUM(M122)</f>
        <v>16916.8</v>
      </c>
      <c r="N123" s="28"/>
      <c r="O123" s="2"/>
      <c r="P123" s="2"/>
    </row>
    <row r="124" spans="3:16" ht="35.1" customHeight="1" x14ac:dyDescent="0.25">
      <c r="C124" s="288">
        <v>1000</v>
      </c>
      <c r="D124" s="288">
        <v>1100</v>
      </c>
      <c r="E124" s="288">
        <v>113</v>
      </c>
      <c r="F124" s="295" t="s">
        <v>79</v>
      </c>
      <c r="G124" s="10" t="s">
        <v>80</v>
      </c>
      <c r="H124" s="290"/>
      <c r="I124" s="288">
        <v>12</v>
      </c>
      <c r="J124" s="107">
        <v>5928.06</v>
      </c>
      <c r="K124" s="234">
        <f t="shared" si="18"/>
        <v>395.20400000000001</v>
      </c>
      <c r="L124" s="107">
        <v>50</v>
      </c>
      <c r="M124" s="108">
        <f t="shared" si="19"/>
        <v>19760.2</v>
      </c>
      <c r="N124" s="372"/>
      <c r="O124" s="2"/>
      <c r="P124" s="296"/>
    </row>
    <row r="125" spans="3:16" ht="35.1" customHeight="1" x14ac:dyDescent="0.25">
      <c r="C125" s="288">
        <v>1000</v>
      </c>
      <c r="D125" s="288">
        <v>1100</v>
      </c>
      <c r="E125" s="288">
        <v>113</v>
      </c>
      <c r="F125" s="344" t="s">
        <v>149</v>
      </c>
      <c r="G125" s="10" t="s">
        <v>83</v>
      </c>
      <c r="H125" s="295"/>
      <c r="I125" s="288">
        <v>12</v>
      </c>
      <c r="J125" s="234">
        <v>3791.07</v>
      </c>
      <c r="K125" s="234">
        <f t="shared" si="18"/>
        <v>252.738</v>
      </c>
      <c r="L125" s="234">
        <v>50</v>
      </c>
      <c r="M125" s="108">
        <f t="shared" si="19"/>
        <v>12636.9</v>
      </c>
      <c r="N125" s="372"/>
      <c r="O125" s="2"/>
      <c r="P125" s="296"/>
    </row>
    <row r="126" spans="3:16" ht="35.1" customHeight="1" x14ac:dyDescent="0.25">
      <c r="C126" s="288">
        <v>1000</v>
      </c>
      <c r="D126" s="288">
        <v>1100</v>
      </c>
      <c r="E126" s="288">
        <v>113</v>
      </c>
      <c r="F126" s="295" t="s">
        <v>211</v>
      </c>
      <c r="G126" s="73" t="s">
        <v>84</v>
      </c>
      <c r="H126" s="290"/>
      <c r="I126" s="288">
        <v>12</v>
      </c>
      <c r="J126" s="234">
        <v>3791.07</v>
      </c>
      <c r="K126" s="234">
        <f t="shared" si="18"/>
        <v>252.738</v>
      </c>
      <c r="L126" s="234">
        <v>50</v>
      </c>
      <c r="M126" s="108">
        <f t="shared" si="19"/>
        <v>12636.9</v>
      </c>
      <c r="N126" s="372"/>
      <c r="O126" s="2"/>
      <c r="P126" s="296"/>
    </row>
    <row r="127" spans="3:16" ht="35.1" customHeight="1" x14ac:dyDescent="0.25">
      <c r="C127" s="288">
        <v>1000</v>
      </c>
      <c r="D127" s="288">
        <v>1100</v>
      </c>
      <c r="E127" s="288">
        <v>113</v>
      </c>
      <c r="F127" s="295" t="s">
        <v>190</v>
      </c>
      <c r="G127" s="10" t="s">
        <v>83</v>
      </c>
      <c r="H127" s="290"/>
      <c r="I127" s="288">
        <v>12</v>
      </c>
      <c r="J127" s="234">
        <v>3791.07</v>
      </c>
      <c r="K127" s="234">
        <f t="shared" si="18"/>
        <v>252.738</v>
      </c>
      <c r="L127" s="234">
        <v>50</v>
      </c>
      <c r="M127" s="108">
        <f t="shared" si="19"/>
        <v>12636.9</v>
      </c>
      <c r="N127" s="372"/>
      <c r="O127" s="2"/>
      <c r="P127" s="296"/>
    </row>
    <row r="128" spans="3:16" ht="35.1" customHeight="1" x14ac:dyDescent="0.25">
      <c r="C128" s="288">
        <v>1000</v>
      </c>
      <c r="D128" s="288">
        <v>1100</v>
      </c>
      <c r="E128" s="288">
        <v>113</v>
      </c>
      <c r="F128" s="295" t="s">
        <v>182</v>
      </c>
      <c r="G128" s="10" t="s">
        <v>83</v>
      </c>
      <c r="H128" s="290"/>
      <c r="I128" s="288">
        <v>12</v>
      </c>
      <c r="J128" s="234">
        <v>3791.07</v>
      </c>
      <c r="K128" s="234">
        <f t="shared" si="18"/>
        <v>252.738</v>
      </c>
      <c r="L128" s="234">
        <v>50</v>
      </c>
      <c r="M128" s="108">
        <f t="shared" si="19"/>
        <v>12636.9</v>
      </c>
      <c r="N128" s="372"/>
      <c r="O128" s="2"/>
      <c r="P128" s="296"/>
    </row>
    <row r="129" spans="3:16" ht="35.1" customHeight="1" x14ac:dyDescent="0.25">
      <c r="C129" s="288">
        <v>1000</v>
      </c>
      <c r="D129" s="288">
        <v>1100</v>
      </c>
      <c r="E129" s="288">
        <v>113</v>
      </c>
      <c r="F129" s="295" t="s">
        <v>85</v>
      </c>
      <c r="G129" s="10" t="s">
        <v>83</v>
      </c>
      <c r="H129" s="290"/>
      <c r="I129" s="288">
        <v>12</v>
      </c>
      <c r="J129" s="234">
        <v>3791.07</v>
      </c>
      <c r="K129" s="234">
        <f t="shared" si="18"/>
        <v>252.738</v>
      </c>
      <c r="L129" s="234">
        <v>50</v>
      </c>
      <c r="M129" s="108">
        <f t="shared" si="19"/>
        <v>12636.9</v>
      </c>
      <c r="N129" s="372"/>
      <c r="O129" s="2"/>
      <c r="P129" s="296"/>
    </row>
    <row r="130" spans="3:16" ht="35.1" customHeight="1" x14ac:dyDescent="0.25">
      <c r="C130" s="288">
        <v>1000</v>
      </c>
      <c r="D130" s="288">
        <v>1100</v>
      </c>
      <c r="E130" s="288">
        <v>113</v>
      </c>
      <c r="F130" s="295" t="s">
        <v>86</v>
      </c>
      <c r="G130" s="10" t="s">
        <v>83</v>
      </c>
      <c r="H130" s="290"/>
      <c r="I130" s="288">
        <v>12</v>
      </c>
      <c r="J130" s="234">
        <v>3791.07</v>
      </c>
      <c r="K130" s="234">
        <f t="shared" si="18"/>
        <v>252.738</v>
      </c>
      <c r="L130" s="234">
        <v>50</v>
      </c>
      <c r="M130" s="108">
        <f t="shared" si="19"/>
        <v>12636.9</v>
      </c>
      <c r="N130" s="372"/>
      <c r="O130" s="2"/>
      <c r="P130" s="296"/>
    </row>
    <row r="131" spans="3:16" ht="35.1" customHeight="1" x14ac:dyDescent="0.25">
      <c r="C131" s="288">
        <v>1000</v>
      </c>
      <c r="D131" s="288">
        <v>1100</v>
      </c>
      <c r="E131" s="288">
        <v>113</v>
      </c>
      <c r="F131" s="295" t="s">
        <v>87</v>
      </c>
      <c r="G131" s="10" t="s">
        <v>83</v>
      </c>
      <c r="H131" s="290"/>
      <c r="I131" s="288">
        <v>12</v>
      </c>
      <c r="J131" s="234">
        <v>3791.07</v>
      </c>
      <c r="K131" s="234">
        <f t="shared" si="18"/>
        <v>252.738</v>
      </c>
      <c r="L131" s="234">
        <v>50</v>
      </c>
      <c r="M131" s="108">
        <f t="shared" si="19"/>
        <v>12636.9</v>
      </c>
      <c r="N131" s="372"/>
      <c r="O131" s="2"/>
      <c r="P131" s="296"/>
    </row>
    <row r="132" spans="3:16" ht="35.1" customHeight="1" x14ac:dyDescent="0.25">
      <c r="C132" s="288">
        <v>1000</v>
      </c>
      <c r="D132" s="288">
        <v>1100</v>
      </c>
      <c r="E132" s="288">
        <v>113</v>
      </c>
      <c r="F132" s="345" t="s">
        <v>88</v>
      </c>
      <c r="G132" s="10" t="s">
        <v>89</v>
      </c>
      <c r="H132" s="346"/>
      <c r="I132" s="288">
        <v>12</v>
      </c>
      <c r="J132" s="107">
        <v>4357.84</v>
      </c>
      <c r="K132" s="234">
        <f t="shared" si="18"/>
        <v>290.52266666666668</v>
      </c>
      <c r="L132" s="234">
        <v>50</v>
      </c>
      <c r="M132" s="108">
        <f t="shared" si="19"/>
        <v>14526.133333333333</v>
      </c>
      <c r="N132" s="372"/>
      <c r="O132" s="2"/>
      <c r="P132" s="296"/>
    </row>
    <row r="133" spans="3:16" ht="35.1" customHeight="1" x14ac:dyDescent="0.25">
      <c r="C133" s="468" t="s">
        <v>268</v>
      </c>
      <c r="D133" s="469"/>
      <c r="E133" s="470"/>
      <c r="F133" s="24" t="s">
        <v>90</v>
      </c>
      <c r="G133" s="25"/>
      <c r="H133" s="34"/>
      <c r="I133" s="297"/>
      <c r="J133" s="298"/>
      <c r="K133" s="298"/>
      <c r="L133" s="298"/>
      <c r="M133" s="298">
        <f>SUM(M124:M132)</f>
        <v>122744.63333333332</v>
      </c>
      <c r="N133" s="86"/>
      <c r="O133" s="2"/>
      <c r="P133" s="296"/>
    </row>
    <row r="134" spans="3:16" x14ac:dyDescent="0.25">
      <c r="C134" s="347"/>
      <c r="D134" s="347"/>
      <c r="E134" s="347"/>
      <c r="F134" s="348"/>
      <c r="G134" s="2"/>
      <c r="H134" s="1"/>
      <c r="I134" s="347"/>
      <c r="J134" s="349"/>
      <c r="K134" s="349"/>
      <c r="L134" s="349"/>
      <c r="M134" s="349"/>
      <c r="N134" s="313"/>
      <c r="O134" s="1"/>
      <c r="P134" s="1"/>
    </row>
    <row r="135" spans="3:16" x14ac:dyDescent="0.25">
      <c r="C135" s="347"/>
      <c r="D135" s="347"/>
      <c r="E135" s="347"/>
      <c r="F135" s="348"/>
      <c r="G135" s="2"/>
      <c r="H135" s="1"/>
      <c r="I135" s="347"/>
      <c r="J135" s="349"/>
      <c r="K135" s="349"/>
      <c r="L135" s="349"/>
      <c r="M135" s="349"/>
      <c r="N135" s="313"/>
      <c r="O135" s="1"/>
      <c r="P135" s="1"/>
    </row>
    <row r="136" spans="3:16" x14ac:dyDescent="0.25">
      <c r="C136" s="347"/>
      <c r="D136" s="347"/>
      <c r="E136" s="347"/>
      <c r="F136" s="348"/>
      <c r="G136" s="2"/>
      <c r="H136" s="1"/>
      <c r="I136" s="347"/>
      <c r="J136" s="349"/>
      <c r="K136" s="349"/>
      <c r="L136" s="349"/>
      <c r="M136" s="349"/>
      <c r="N136" s="313"/>
      <c r="O136" s="1"/>
      <c r="P136" s="1"/>
    </row>
    <row r="137" spans="3:16" ht="18" x14ac:dyDescent="0.25">
      <c r="C137" s="312"/>
      <c r="D137" s="312"/>
      <c r="E137" s="312"/>
      <c r="F137" s="437" t="s">
        <v>0</v>
      </c>
      <c r="G137" s="437"/>
      <c r="H137" s="437"/>
      <c r="I137" s="350" t="s">
        <v>256</v>
      </c>
      <c r="J137" s="350"/>
      <c r="K137" s="350"/>
      <c r="L137" s="350"/>
      <c r="M137" s="350"/>
      <c r="N137" s="282"/>
      <c r="O137" s="1"/>
      <c r="P137" s="1"/>
    </row>
    <row r="138" spans="3:16" ht="18" x14ac:dyDescent="0.25">
      <c r="C138" s="282"/>
      <c r="D138" s="2"/>
      <c r="E138" s="2"/>
      <c r="F138" s="437" t="s">
        <v>1</v>
      </c>
      <c r="G138" s="437"/>
      <c r="H138" s="437"/>
      <c r="I138" s="453" t="s">
        <v>257</v>
      </c>
      <c r="J138" s="453"/>
      <c r="K138" s="453"/>
      <c r="L138" s="453"/>
      <c r="M138" s="453"/>
      <c r="N138" s="453"/>
      <c r="O138" s="1"/>
      <c r="P138" s="1"/>
    </row>
    <row r="139" spans="3:16" x14ac:dyDescent="0.25">
      <c r="C139" s="351"/>
      <c r="D139" s="351"/>
      <c r="E139" s="351"/>
      <c r="F139" s="445" t="s">
        <v>2</v>
      </c>
      <c r="G139" s="445" t="s">
        <v>38</v>
      </c>
      <c r="H139" s="445" t="s">
        <v>4</v>
      </c>
      <c r="I139" s="441" t="s">
        <v>224</v>
      </c>
      <c r="J139" s="352" t="s">
        <v>56</v>
      </c>
      <c r="K139" s="328"/>
      <c r="L139" s="328"/>
      <c r="M139" s="445" t="s">
        <v>7</v>
      </c>
      <c r="N139" s="438" t="s">
        <v>8</v>
      </c>
      <c r="O139" s="1"/>
      <c r="P139" s="1"/>
    </row>
    <row r="140" spans="3:16" ht="15" customHeight="1" x14ac:dyDescent="0.25">
      <c r="C140" s="407" t="s">
        <v>9</v>
      </c>
      <c r="D140" s="407" t="s">
        <v>10</v>
      </c>
      <c r="E140" s="407" t="s">
        <v>11</v>
      </c>
      <c r="F140" s="446"/>
      <c r="G140" s="446"/>
      <c r="H140" s="446"/>
      <c r="I140" s="448"/>
      <c r="J140" s="441" t="s">
        <v>13</v>
      </c>
      <c r="K140" s="441" t="s">
        <v>258</v>
      </c>
      <c r="L140" s="454" t="s">
        <v>259</v>
      </c>
      <c r="M140" s="446"/>
      <c r="N140" s="439"/>
      <c r="O140" s="1"/>
      <c r="P140" s="1"/>
    </row>
    <row r="141" spans="3:16" x14ac:dyDescent="0.25">
      <c r="C141" s="408"/>
      <c r="D141" s="408"/>
      <c r="E141" s="408"/>
      <c r="F141" s="447"/>
      <c r="G141" s="447"/>
      <c r="H141" s="447"/>
      <c r="I141" s="442"/>
      <c r="J141" s="442"/>
      <c r="K141" s="442"/>
      <c r="L141" s="455"/>
      <c r="M141" s="447"/>
      <c r="N141" s="440"/>
      <c r="O141" s="1"/>
      <c r="P141" s="1"/>
    </row>
    <row r="142" spans="3:16" ht="26.25" x14ac:dyDescent="0.25">
      <c r="C142" s="288">
        <v>1000</v>
      </c>
      <c r="D142" s="288">
        <v>1100</v>
      </c>
      <c r="E142" s="288">
        <v>113</v>
      </c>
      <c r="F142" s="295" t="s">
        <v>201</v>
      </c>
      <c r="G142" s="353" t="s">
        <v>91</v>
      </c>
      <c r="H142" s="290"/>
      <c r="I142" s="288">
        <v>1</v>
      </c>
      <c r="J142" s="301">
        <v>4412.26</v>
      </c>
      <c r="K142" s="234">
        <f t="shared" ref="K142:K143" si="21">J142/15</f>
        <v>294.15066666666667</v>
      </c>
      <c r="L142" s="301">
        <f>30/12*I142</f>
        <v>2.5</v>
      </c>
      <c r="M142" s="301">
        <f>K142*L142</f>
        <v>735.37666666666667</v>
      </c>
      <c r="N142" s="372"/>
      <c r="O142" s="1"/>
      <c r="P142" s="1"/>
    </row>
    <row r="143" spans="3:16" ht="35.1" customHeight="1" x14ac:dyDescent="0.25">
      <c r="C143" s="288">
        <v>1000</v>
      </c>
      <c r="D143" s="288">
        <v>1100</v>
      </c>
      <c r="E143" s="288">
        <v>113</v>
      </c>
      <c r="F143" s="295" t="s">
        <v>201</v>
      </c>
      <c r="G143" s="353" t="s">
        <v>91</v>
      </c>
      <c r="H143" s="290"/>
      <c r="I143" s="288">
        <v>9</v>
      </c>
      <c r="J143" s="301">
        <v>4412.26</v>
      </c>
      <c r="K143" s="234">
        <f t="shared" si="21"/>
        <v>294.15066666666667</v>
      </c>
      <c r="L143" s="301">
        <f>50/12*I143</f>
        <v>37.5</v>
      </c>
      <c r="M143" s="301">
        <f>K143*L143</f>
        <v>11030.65</v>
      </c>
      <c r="N143" s="372"/>
      <c r="O143" s="2"/>
      <c r="P143" s="296"/>
    </row>
    <row r="144" spans="3:16" ht="35.1" customHeight="1" x14ac:dyDescent="0.25">
      <c r="C144" s="468" t="s">
        <v>268</v>
      </c>
      <c r="D144" s="469"/>
      <c r="E144" s="470"/>
      <c r="F144" s="61" t="s">
        <v>92</v>
      </c>
      <c r="G144" s="90"/>
      <c r="H144" s="90"/>
      <c r="I144" s="61"/>
      <c r="J144" s="91"/>
      <c r="K144" s="91"/>
      <c r="L144" s="91"/>
      <c r="M144" s="91">
        <f>SUM(M142:M143)</f>
        <v>11766.026666666667</v>
      </c>
      <c r="N144" s="86"/>
      <c r="O144" s="2"/>
      <c r="P144" s="296"/>
    </row>
    <row r="145" spans="3:16" ht="20.25" customHeight="1" x14ac:dyDescent="0.25">
      <c r="C145" s="288">
        <v>1000</v>
      </c>
      <c r="D145" s="288">
        <v>1100</v>
      </c>
      <c r="E145" s="288">
        <v>113</v>
      </c>
      <c r="F145" s="295"/>
      <c r="G145" s="10" t="s">
        <v>94</v>
      </c>
      <c r="H145" s="290"/>
      <c r="I145" s="288"/>
      <c r="J145" s="234"/>
      <c r="K145" s="234">
        <v>0</v>
      </c>
      <c r="L145" s="234"/>
      <c r="M145" s="301">
        <f t="shared" ref="M145:M154" si="22">K145*L145</f>
        <v>0</v>
      </c>
      <c r="N145" s="341"/>
      <c r="O145" s="1"/>
      <c r="P145" s="1"/>
    </row>
    <row r="146" spans="3:16" ht="35.1" customHeight="1" x14ac:dyDescent="0.25">
      <c r="C146" s="288">
        <v>1000</v>
      </c>
      <c r="D146" s="288">
        <v>1100</v>
      </c>
      <c r="E146" s="288">
        <v>113</v>
      </c>
      <c r="F146" s="295" t="s">
        <v>217</v>
      </c>
      <c r="G146" s="10" t="s">
        <v>94</v>
      </c>
      <c r="H146" s="290"/>
      <c r="I146" s="288">
        <v>12</v>
      </c>
      <c r="J146" s="234">
        <v>4596</v>
      </c>
      <c r="K146" s="234">
        <f t="shared" ref="K146:K156" si="23">J146/15</f>
        <v>306.39999999999998</v>
      </c>
      <c r="L146" s="234">
        <v>50</v>
      </c>
      <c r="M146" s="301">
        <f t="shared" si="22"/>
        <v>15319.999999999998</v>
      </c>
      <c r="N146" s="341"/>
      <c r="O146" s="1"/>
      <c r="P146" s="1"/>
    </row>
    <row r="147" spans="3:16" ht="35.1" customHeight="1" x14ac:dyDescent="0.25">
      <c r="C147" s="288">
        <v>1000</v>
      </c>
      <c r="D147" s="288">
        <v>1100</v>
      </c>
      <c r="E147" s="288">
        <v>113</v>
      </c>
      <c r="F147" s="295" t="s">
        <v>95</v>
      </c>
      <c r="G147" s="10" t="s">
        <v>96</v>
      </c>
      <c r="H147" s="290"/>
      <c r="I147" s="288">
        <v>12</v>
      </c>
      <c r="J147" s="234">
        <v>4596</v>
      </c>
      <c r="K147" s="234">
        <f t="shared" si="23"/>
        <v>306.39999999999998</v>
      </c>
      <c r="L147" s="234">
        <v>50</v>
      </c>
      <c r="M147" s="301">
        <f t="shared" si="22"/>
        <v>15319.999999999998</v>
      </c>
      <c r="N147" s="341"/>
      <c r="O147" s="1"/>
      <c r="P147" s="1"/>
    </row>
    <row r="148" spans="3:16" ht="20.25" customHeight="1" x14ac:dyDescent="0.25">
      <c r="C148" s="288">
        <v>1000</v>
      </c>
      <c r="D148" s="288">
        <v>1100</v>
      </c>
      <c r="E148" s="288">
        <v>113</v>
      </c>
      <c r="F148" s="295"/>
      <c r="G148" s="10" t="s">
        <v>98</v>
      </c>
      <c r="H148" s="290"/>
      <c r="I148" s="288"/>
      <c r="J148" s="234"/>
      <c r="K148" s="234">
        <f t="shared" si="23"/>
        <v>0</v>
      </c>
      <c r="L148" s="234">
        <f>J148+K148</f>
        <v>0</v>
      </c>
      <c r="M148" s="301">
        <f t="shared" si="22"/>
        <v>0</v>
      </c>
      <c r="N148" s="341"/>
    </row>
    <row r="149" spans="3:16" ht="35.1" customHeight="1" x14ac:dyDescent="0.25">
      <c r="C149" s="288">
        <v>1000</v>
      </c>
      <c r="D149" s="288">
        <v>1100</v>
      </c>
      <c r="E149" s="288">
        <v>113</v>
      </c>
      <c r="F149" s="295" t="s">
        <v>99</v>
      </c>
      <c r="G149" s="10" t="s">
        <v>100</v>
      </c>
      <c r="H149" s="290"/>
      <c r="I149" s="288">
        <v>12</v>
      </c>
      <c r="J149" s="234">
        <v>3201.86</v>
      </c>
      <c r="K149" s="234">
        <f t="shared" si="23"/>
        <v>213.45733333333334</v>
      </c>
      <c r="L149" s="234">
        <v>50</v>
      </c>
      <c r="M149" s="301">
        <f t="shared" si="22"/>
        <v>10672.866666666667</v>
      </c>
      <c r="N149" s="341"/>
    </row>
    <row r="150" spans="3:16" ht="15.75" customHeight="1" x14ac:dyDescent="0.25">
      <c r="C150" s="288">
        <v>1000</v>
      </c>
      <c r="D150" s="288">
        <v>1100</v>
      </c>
      <c r="E150" s="288">
        <v>113</v>
      </c>
      <c r="F150" s="295"/>
      <c r="G150" s="10"/>
      <c r="H150" s="290"/>
      <c r="I150" s="288"/>
      <c r="J150" s="234"/>
      <c r="K150" s="234">
        <f t="shared" si="23"/>
        <v>0</v>
      </c>
      <c r="L150" s="234">
        <f>J150-K150</f>
        <v>0</v>
      </c>
      <c r="M150" s="301">
        <f t="shared" si="22"/>
        <v>0</v>
      </c>
      <c r="N150" s="19"/>
    </row>
    <row r="151" spans="3:16" ht="35.1" customHeight="1" x14ac:dyDescent="0.25">
      <c r="C151" s="288">
        <v>1000</v>
      </c>
      <c r="D151" s="288">
        <v>1100</v>
      </c>
      <c r="E151" s="288">
        <v>113</v>
      </c>
      <c r="F151" s="295" t="s">
        <v>103</v>
      </c>
      <c r="G151" s="10" t="s">
        <v>102</v>
      </c>
      <c r="H151" s="290"/>
      <c r="I151" s="288">
        <v>12</v>
      </c>
      <c r="J151" s="234">
        <v>4596</v>
      </c>
      <c r="K151" s="234">
        <f t="shared" si="23"/>
        <v>306.39999999999998</v>
      </c>
      <c r="L151" s="234">
        <v>50</v>
      </c>
      <c r="M151" s="301">
        <f t="shared" si="22"/>
        <v>15319.999999999998</v>
      </c>
      <c r="N151" s="19"/>
    </row>
    <row r="152" spans="3:16" ht="35.1" customHeight="1" x14ac:dyDescent="0.25">
      <c r="C152" s="288">
        <v>1000</v>
      </c>
      <c r="D152" s="288">
        <v>1100</v>
      </c>
      <c r="E152" s="288">
        <v>113</v>
      </c>
      <c r="F152" s="295" t="s">
        <v>93</v>
      </c>
      <c r="G152" s="10" t="s">
        <v>102</v>
      </c>
      <c r="H152" s="290"/>
      <c r="I152" s="288">
        <v>12</v>
      </c>
      <c r="J152" s="234">
        <v>4596</v>
      </c>
      <c r="K152" s="234">
        <f t="shared" si="23"/>
        <v>306.39999999999998</v>
      </c>
      <c r="L152" s="234">
        <v>50</v>
      </c>
      <c r="M152" s="301">
        <f t="shared" si="22"/>
        <v>15319.999999999998</v>
      </c>
      <c r="N152" s="19"/>
    </row>
    <row r="153" spans="3:16" ht="18" customHeight="1" x14ac:dyDescent="0.25">
      <c r="C153" s="288">
        <v>1000</v>
      </c>
      <c r="D153" s="288">
        <v>1100</v>
      </c>
      <c r="E153" s="288">
        <v>113</v>
      </c>
      <c r="F153" s="345"/>
      <c r="G153" s="10" t="s">
        <v>102</v>
      </c>
      <c r="H153" s="354"/>
      <c r="I153" s="288"/>
      <c r="J153" s="234"/>
      <c r="K153" s="234">
        <f t="shared" si="23"/>
        <v>0</v>
      </c>
      <c r="L153" s="234"/>
      <c r="M153" s="301">
        <f t="shared" si="22"/>
        <v>0</v>
      </c>
      <c r="N153" s="19"/>
    </row>
    <row r="154" spans="3:16" ht="35.1" customHeight="1" x14ac:dyDescent="0.25">
      <c r="C154" s="288">
        <v>1000</v>
      </c>
      <c r="D154" s="288">
        <v>1100</v>
      </c>
      <c r="E154" s="288">
        <v>113</v>
      </c>
      <c r="F154" s="294" t="s">
        <v>227</v>
      </c>
      <c r="G154" s="10" t="s">
        <v>105</v>
      </c>
      <c r="H154" s="300"/>
      <c r="I154" s="288">
        <v>7</v>
      </c>
      <c r="J154" s="308">
        <v>5562.4</v>
      </c>
      <c r="K154" s="234">
        <f t="shared" si="23"/>
        <v>370.82666666666665</v>
      </c>
      <c r="L154" s="308">
        <v>29.17</v>
      </c>
      <c r="M154" s="301">
        <f t="shared" si="22"/>
        <v>10817.013866666666</v>
      </c>
      <c r="N154" s="19"/>
    </row>
    <row r="155" spans="3:16" ht="35.1" customHeight="1" x14ac:dyDescent="0.25">
      <c r="C155" s="468" t="s">
        <v>268</v>
      </c>
      <c r="D155" s="469"/>
      <c r="E155" s="470"/>
      <c r="F155" s="24" t="s">
        <v>106</v>
      </c>
      <c r="G155" s="25"/>
      <c r="H155" s="34"/>
      <c r="I155" s="320"/>
      <c r="J155" s="298"/>
      <c r="K155" s="298"/>
      <c r="L155" s="298"/>
      <c r="M155" s="298">
        <f>SUM(M146:M154)</f>
        <v>82769.880533333315</v>
      </c>
      <c r="N155" s="24"/>
    </row>
    <row r="156" spans="3:16" ht="35.1" customHeight="1" x14ac:dyDescent="0.25">
      <c r="C156" s="288">
        <v>1000</v>
      </c>
      <c r="D156" s="288">
        <v>1100</v>
      </c>
      <c r="E156" s="288">
        <v>113</v>
      </c>
      <c r="F156" s="294" t="s">
        <v>151</v>
      </c>
      <c r="G156" s="50" t="s">
        <v>107</v>
      </c>
      <c r="H156" s="295"/>
      <c r="I156" s="288">
        <v>12</v>
      </c>
      <c r="J156" s="308">
        <v>5562.4</v>
      </c>
      <c r="K156" s="234">
        <f t="shared" si="23"/>
        <v>370.82666666666665</v>
      </c>
      <c r="L156" s="308">
        <v>50</v>
      </c>
      <c r="M156" s="301">
        <f t="shared" ref="M156" si="24">K156*L156</f>
        <v>18541.333333333332</v>
      </c>
      <c r="N156" s="372"/>
    </row>
    <row r="157" spans="3:16" ht="35.1" customHeight="1" x14ac:dyDescent="0.25">
      <c r="C157" s="288">
        <v>1000</v>
      </c>
      <c r="D157" s="288">
        <v>1100</v>
      </c>
      <c r="E157" s="288">
        <v>113</v>
      </c>
      <c r="F157" s="294"/>
      <c r="G157" s="10" t="s">
        <v>36</v>
      </c>
      <c r="H157" s="295"/>
      <c r="I157" s="288">
        <v>0</v>
      </c>
      <c r="J157" s="107">
        <v>0</v>
      </c>
      <c r="K157" s="107">
        <v>0</v>
      </c>
      <c r="L157" s="107">
        <v>0</v>
      </c>
      <c r="M157" s="107">
        <v>0</v>
      </c>
      <c r="N157" s="372"/>
    </row>
    <row r="158" spans="3:16" ht="35.1" customHeight="1" x14ac:dyDescent="0.25">
      <c r="C158" s="468" t="s">
        <v>269</v>
      </c>
      <c r="D158" s="469"/>
      <c r="E158" s="470"/>
      <c r="F158" s="24" t="s">
        <v>171</v>
      </c>
      <c r="G158" s="25"/>
      <c r="H158" s="34"/>
      <c r="I158" s="320"/>
      <c r="J158" s="298">
        <f>SUM(J156:J157)</f>
        <v>5562.4</v>
      </c>
      <c r="K158" s="298">
        <f t="shared" ref="K158" si="25">SUM(K156:K157)</f>
        <v>370.82666666666665</v>
      </c>
      <c r="L158" s="298">
        <f>SUM(L156:L157)</f>
        <v>50</v>
      </c>
      <c r="M158" s="298">
        <f>SUM(M156:M157)</f>
        <v>18541.333333333332</v>
      </c>
      <c r="N158" s="24"/>
    </row>
    <row r="159" spans="3:16" ht="35.1" customHeight="1" x14ac:dyDescent="0.25">
      <c r="C159" s="288">
        <v>1000</v>
      </c>
      <c r="D159" s="288">
        <v>1100</v>
      </c>
      <c r="E159" s="322">
        <v>113</v>
      </c>
      <c r="F159" s="294" t="s">
        <v>153</v>
      </c>
      <c r="G159" s="79" t="s">
        <v>108</v>
      </c>
      <c r="H159" s="305"/>
      <c r="I159" s="288">
        <v>12</v>
      </c>
      <c r="J159" s="108">
        <v>4953.2</v>
      </c>
      <c r="K159" s="234">
        <f t="shared" ref="K159:K163" si="26">J159/15</f>
        <v>330.21333333333331</v>
      </c>
      <c r="L159" s="108">
        <v>50</v>
      </c>
      <c r="M159" s="301">
        <f t="shared" ref="M159:M163" si="27">K159*L159</f>
        <v>16510.666666666664</v>
      </c>
      <c r="N159" s="372"/>
    </row>
    <row r="160" spans="3:16" ht="35.1" customHeight="1" x14ac:dyDescent="0.25">
      <c r="C160" s="288">
        <v>1000</v>
      </c>
      <c r="D160" s="288">
        <v>1100</v>
      </c>
      <c r="E160" s="288">
        <v>113</v>
      </c>
      <c r="F160" s="344" t="s">
        <v>154</v>
      </c>
      <c r="G160" s="50" t="s">
        <v>109</v>
      </c>
      <c r="H160" s="305"/>
      <c r="I160" s="288">
        <v>12</v>
      </c>
      <c r="J160" s="355">
        <v>4715</v>
      </c>
      <c r="K160" s="234">
        <f t="shared" si="26"/>
        <v>314.33333333333331</v>
      </c>
      <c r="L160" s="108">
        <v>50</v>
      </c>
      <c r="M160" s="301">
        <f t="shared" si="27"/>
        <v>15716.666666666666</v>
      </c>
      <c r="N160" s="372"/>
    </row>
    <row r="161" spans="3:16" ht="35.1" customHeight="1" x14ac:dyDescent="0.25">
      <c r="C161" s="288">
        <v>1000</v>
      </c>
      <c r="D161" s="288">
        <v>1100</v>
      </c>
      <c r="E161" s="288">
        <v>113</v>
      </c>
      <c r="F161" s="295" t="s">
        <v>110</v>
      </c>
      <c r="G161" s="39" t="s">
        <v>111</v>
      </c>
      <c r="H161" s="290"/>
      <c r="I161" s="288">
        <v>12</v>
      </c>
      <c r="J161" s="356">
        <v>4715</v>
      </c>
      <c r="K161" s="234">
        <f t="shared" si="26"/>
        <v>314.33333333333331</v>
      </c>
      <c r="L161" s="108">
        <v>50</v>
      </c>
      <c r="M161" s="301">
        <f t="shared" si="27"/>
        <v>15716.666666666666</v>
      </c>
      <c r="N161" s="372"/>
    </row>
    <row r="162" spans="3:16" ht="35.1" customHeight="1" x14ac:dyDescent="0.25">
      <c r="C162" s="322">
        <v>1000</v>
      </c>
      <c r="D162" s="322">
        <v>1100</v>
      </c>
      <c r="E162" s="322">
        <v>113</v>
      </c>
      <c r="F162" s="357" t="s">
        <v>155</v>
      </c>
      <c r="G162" s="50" t="s">
        <v>109</v>
      </c>
      <c r="H162" s="358"/>
      <c r="I162" s="288">
        <v>12</v>
      </c>
      <c r="J162" s="234">
        <v>4715</v>
      </c>
      <c r="K162" s="234">
        <f t="shared" si="26"/>
        <v>314.33333333333331</v>
      </c>
      <c r="L162" s="108">
        <v>50</v>
      </c>
      <c r="M162" s="301">
        <f t="shared" si="27"/>
        <v>15716.666666666666</v>
      </c>
      <c r="N162" s="372"/>
    </row>
    <row r="163" spans="3:16" ht="35.1" customHeight="1" x14ac:dyDescent="0.25">
      <c r="C163" s="288">
        <v>1000</v>
      </c>
      <c r="D163" s="288">
        <v>1100</v>
      </c>
      <c r="E163" s="288">
        <v>113</v>
      </c>
      <c r="F163" s="295" t="s">
        <v>112</v>
      </c>
      <c r="G163" s="353" t="s">
        <v>113</v>
      </c>
      <c r="H163" s="290"/>
      <c r="I163" s="288">
        <v>12</v>
      </c>
      <c r="J163" s="356">
        <v>4468.8</v>
      </c>
      <c r="K163" s="234">
        <f t="shared" si="26"/>
        <v>297.92</v>
      </c>
      <c r="L163" s="108">
        <v>50</v>
      </c>
      <c r="M163" s="301">
        <f t="shared" si="27"/>
        <v>14896</v>
      </c>
      <c r="N163" s="290"/>
    </row>
    <row r="164" spans="3:16" ht="35.1" customHeight="1" x14ac:dyDescent="0.25">
      <c r="C164" s="95"/>
      <c r="D164" s="24"/>
      <c r="E164" s="33"/>
      <c r="F164" s="24" t="s">
        <v>114</v>
      </c>
      <c r="G164" s="359"/>
      <c r="H164" s="297"/>
      <c r="I164" s="298"/>
      <c r="J164" s="297"/>
      <c r="K164" s="297"/>
      <c r="L164" s="297"/>
      <c r="M164" s="297">
        <f>SUM(M159:M163)</f>
        <v>78556.666666666657</v>
      </c>
      <c r="N164" s="90"/>
    </row>
    <row r="165" spans="3:16" ht="35.1" customHeight="1" x14ac:dyDescent="0.25">
      <c r="C165" s="90"/>
      <c r="D165" s="90"/>
      <c r="E165" s="90"/>
      <c r="F165" s="97" t="s">
        <v>115</v>
      </c>
      <c r="G165" s="90"/>
      <c r="H165" s="360"/>
      <c r="I165" s="90"/>
      <c r="J165" s="34"/>
      <c r="K165" s="34"/>
      <c r="L165" s="34"/>
      <c r="M165" s="34">
        <f>M15+M17+M19+M22+M24+M28+M38+M42+M48+M63+M70+M77+M88+M92+M100+M121+M123+M133+M144+M155+M158+M164</f>
        <v>1033481.6158111111</v>
      </c>
      <c r="N165" s="90"/>
    </row>
    <row r="167" spans="3:16" x14ac:dyDescent="0.25">
      <c r="C167" s="1"/>
      <c r="D167" s="1"/>
      <c r="E167" s="1"/>
      <c r="F167" s="361" t="s">
        <v>116</v>
      </c>
      <c r="G167" s="361"/>
      <c r="H167" s="361"/>
      <c r="I167" s="315"/>
      <c r="J167" s="315"/>
      <c r="K167" s="315" t="s">
        <v>117</v>
      </c>
      <c r="L167" s="362"/>
      <c r="M167" s="1"/>
      <c r="N167" s="1"/>
    </row>
    <row r="168" spans="3:16" x14ac:dyDescent="0.25">
      <c r="C168" s="1"/>
      <c r="D168" s="1"/>
      <c r="E168" s="1"/>
      <c r="F168" s="361"/>
      <c r="G168" s="361"/>
      <c r="H168" s="314"/>
      <c r="I168" s="315"/>
      <c r="J168" s="315"/>
      <c r="K168" s="315"/>
      <c r="L168" s="362"/>
      <c r="M168" s="1"/>
      <c r="N168" s="1"/>
    </row>
    <row r="169" spans="3:16" ht="18" x14ac:dyDescent="0.25">
      <c r="C169" s="1"/>
      <c r="D169" s="1"/>
      <c r="E169" s="1"/>
      <c r="F169" s="363"/>
      <c r="G169" s="364"/>
      <c r="H169" s="314"/>
      <c r="I169" s="315"/>
      <c r="J169" s="365"/>
      <c r="K169" s="365"/>
      <c r="L169" s="365"/>
      <c r="M169" s="1"/>
      <c r="N169" s="1"/>
    </row>
    <row r="170" spans="3:16" x14ac:dyDescent="0.25">
      <c r="C170" s="1"/>
      <c r="D170" s="1"/>
      <c r="E170" s="1"/>
      <c r="F170" s="361" t="s">
        <v>160</v>
      </c>
      <c r="G170" s="361"/>
      <c r="H170" s="361"/>
      <c r="I170" s="315"/>
      <c r="J170" s="315" t="s">
        <v>159</v>
      </c>
      <c r="K170" s="315"/>
      <c r="L170" s="362"/>
      <c r="M170" s="1"/>
      <c r="N170" s="1"/>
    </row>
    <row r="171" spans="3:16" x14ac:dyDescent="0.25">
      <c r="C171" s="1"/>
      <c r="D171" s="1"/>
      <c r="E171" s="1"/>
      <c r="F171" s="361" t="s">
        <v>118</v>
      </c>
      <c r="G171" s="361"/>
      <c r="H171" s="361"/>
      <c r="I171" s="361"/>
      <c r="J171" s="436" t="s">
        <v>119</v>
      </c>
      <c r="K171" s="436"/>
      <c r="L171" s="436"/>
      <c r="M171" s="1"/>
      <c r="N171" s="1"/>
    </row>
    <row r="172" spans="3:16" x14ac:dyDescent="0.25">
      <c r="C172" s="1"/>
      <c r="D172" s="1"/>
      <c r="E172" s="1"/>
      <c r="F172" s="361"/>
      <c r="G172" s="361"/>
      <c r="H172" s="361"/>
      <c r="I172" s="361"/>
      <c r="J172" s="371"/>
      <c r="K172" s="371"/>
      <c r="L172" s="371"/>
      <c r="M172" s="1"/>
      <c r="N172" s="1"/>
    </row>
    <row r="173" spans="3:16" x14ac:dyDescent="0.25">
      <c r="C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</row>
    <row r="174" spans="3:16" x14ac:dyDescent="0.25">
      <c r="C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</row>
    <row r="175" spans="3:16" x14ac:dyDescent="0.25">
      <c r="C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18" x14ac:dyDescent="0.25">
      <c r="C176" s="282"/>
      <c r="D176" s="282"/>
      <c r="E176" s="282"/>
      <c r="F176" s="437" t="s">
        <v>0</v>
      </c>
      <c r="G176" s="437"/>
      <c r="H176" s="437"/>
      <c r="N176" s="282"/>
      <c r="O176" s="1"/>
      <c r="P176" s="1"/>
    </row>
    <row r="177" spans="3:16" ht="18" x14ac:dyDescent="0.25">
      <c r="C177" s="283"/>
      <c r="D177" s="284"/>
      <c r="E177" s="284"/>
      <c r="F177" s="437" t="s">
        <v>1</v>
      </c>
      <c r="G177" s="437"/>
      <c r="H177" s="437"/>
      <c r="I177" s="350" t="s">
        <v>256</v>
      </c>
      <c r="J177" s="350"/>
      <c r="K177" s="350"/>
      <c r="L177" s="350"/>
      <c r="M177" s="350"/>
      <c r="N177" s="282"/>
      <c r="O177" s="1"/>
      <c r="P177" s="1"/>
    </row>
    <row r="178" spans="3:16" ht="18" x14ac:dyDescent="0.25">
      <c r="C178" s="1"/>
      <c r="D178" s="1"/>
      <c r="E178" s="1"/>
      <c r="F178" s="361"/>
      <c r="G178" s="361"/>
      <c r="H178" s="361"/>
      <c r="I178" s="453" t="s">
        <v>257</v>
      </c>
      <c r="J178" s="453"/>
      <c r="K178" s="453"/>
      <c r="L178" s="453"/>
      <c r="M178" s="453"/>
      <c r="N178" s="453"/>
    </row>
    <row r="179" spans="3:16" x14ac:dyDescent="0.25">
      <c r="C179" s="1"/>
      <c r="D179" s="1"/>
      <c r="E179" s="1"/>
      <c r="F179" s="361"/>
      <c r="G179" s="361"/>
      <c r="H179" s="361"/>
      <c r="I179" s="361"/>
      <c r="J179" s="371"/>
      <c r="K179" s="371"/>
      <c r="L179" s="371"/>
      <c r="M179" s="1"/>
      <c r="N179" s="1"/>
    </row>
    <row r="180" spans="3:16" ht="45" customHeight="1" x14ac:dyDescent="0.25">
      <c r="C180" s="288">
        <v>4000</v>
      </c>
      <c r="D180" s="288">
        <v>4500</v>
      </c>
      <c r="E180" s="288">
        <v>451</v>
      </c>
      <c r="F180" s="295" t="s">
        <v>81</v>
      </c>
      <c r="G180" s="10" t="s">
        <v>174</v>
      </c>
      <c r="H180" s="290"/>
      <c r="I180" s="288">
        <v>15</v>
      </c>
      <c r="J180" s="108">
        <v>2500</v>
      </c>
      <c r="K180" s="108">
        <f>J180/15</f>
        <v>166.66666666666666</v>
      </c>
      <c r="L180" s="108">
        <v>30</v>
      </c>
      <c r="M180" s="108">
        <f>K180*L180</f>
        <v>5000</v>
      </c>
      <c r="N180" s="368"/>
      <c r="O180" s="2"/>
      <c r="P180" s="296"/>
    </row>
    <row r="181" spans="3:16" ht="45" customHeight="1" x14ac:dyDescent="0.25">
      <c r="C181" s="90"/>
      <c r="D181" s="90"/>
      <c r="E181" s="90"/>
      <c r="F181" s="97" t="s">
        <v>115</v>
      </c>
      <c r="G181" s="90"/>
      <c r="H181" s="360"/>
      <c r="I181" s="90"/>
      <c r="J181" s="34">
        <f>J180</f>
        <v>2500</v>
      </c>
      <c r="K181" s="34"/>
      <c r="L181" s="34">
        <f>L180</f>
        <v>30</v>
      </c>
      <c r="M181" s="34">
        <f>M180</f>
        <v>5000</v>
      </c>
      <c r="N181" s="90"/>
    </row>
    <row r="183" spans="3:16" x14ac:dyDescent="0.25">
      <c r="C183" s="1"/>
      <c r="D183" s="1"/>
      <c r="E183" s="1"/>
      <c r="F183" s="361" t="s">
        <v>116</v>
      </c>
      <c r="G183" s="361"/>
      <c r="H183" s="361"/>
      <c r="I183" s="315"/>
      <c r="J183" s="315"/>
      <c r="K183" s="315" t="s">
        <v>117</v>
      </c>
      <c r="L183" s="362"/>
      <c r="M183" s="1"/>
      <c r="N183" s="1"/>
    </row>
    <row r="184" spans="3:16" x14ac:dyDescent="0.25">
      <c r="C184" s="1"/>
      <c r="D184" s="1"/>
      <c r="E184" s="1"/>
      <c r="F184" s="361"/>
      <c r="G184" s="361"/>
      <c r="H184" s="314"/>
      <c r="I184" s="315"/>
      <c r="J184" s="315"/>
      <c r="K184" s="315"/>
      <c r="L184" s="362"/>
      <c r="M184" s="1"/>
      <c r="N184" s="1"/>
    </row>
    <row r="185" spans="3:16" ht="18" x14ac:dyDescent="0.25">
      <c r="C185" s="1"/>
      <c r="D185" s="1"/>
      <c r="E185" s="1"/>
      <c r="F185" s="363"/>
      <c r="G185" s="364"/>
      <c r="H185" s="314"/>
      <c r="I185" s="315"/>
      <c r="J185" s="365"/>
      <c r="K185" s="365"/>
      <c r="L185" s="365"/>
      <c r="M185" s="1"/>
      <c r="N185" s="1"/>
    </row>
    <row r="186" spans="3:16" x14ac:dyDescent="0.25">
      <c r="C186" s="1"/>
      <c r="D186" s="1"/>
      <c r="E186" s="1"/>
      <c r="F186" s="361" t="s">
        <v>160</v>
      </c>
      <c r="G186" s="361"/>
      <c r="H186" s="361"/>
      <c r="I186" s="315"/>
      <c r="J186" s="315" t="s">
        <v>159</v>
      </c>
      <c r="K186" s="315"/>
      <c r="L186" s="362"/>
      <c r="M186" s="1"/>
      <c r="N186" s="1"/>
    </row>
    <row r="187" spans="3:16" x14ac:dyDescent="0.25">
      <c r="C187" s="1"/>
      <c r="D187" s="1"/>
      <c r="E187" s="1"/>
      <c r="F187" s="361" t="s">
        <v>118</v>
      </c>
      <c r="G187" s="361"/>
      <c r="H187" s="361"/>
      <c r="I187" s="361"/>
      <c r="J187" s="436" t="s">
        <v>119</v>
      </c>
      <c r="K187" s="436"/>
      <c r="L187" s="436"/>
      <c r="M187" s="1"/>
      <c r="N187" s="1"/>
    </row>
    <row r="188" spans="3:16" x14ac:dyDescent="0.25">
      <c r="C188" s="1"/>
      <c r="D188" s="1"/>
      <c r="E188" s="1"/>
      <c r="F188" s="361"/>
      <c r="G188" s="361"/>
      <c r="H188" s="361"/>
      <c r="I188" s="361"/>
      <c r="J188" s="371"/>
      <c r="K188" s="371"/>
      <c r="L188" s="371"/>
      <c r="M188" s="1"/>
      <c r="N188" s="1"/>
    </row>
    <row r="209" spans="6:8" x14ac:dyDescent="0.25">
      <c r="F209" s="1"/>
      <c r="G209" s="1"/>
      <c r="H209" s="1"/>
    </row>
    <row r="219" spans="6:8" x14ac:dyDescent="0.25">
      <c r="F219" s="1"/>
      <c r="G219" s="1"/>
      <c r="H219" s="369"/>
    </row>
    <row r="220" spans="6:8" x14ac:dyDescent="0.25">
      <c r="F220" s="1"/>
      <c r="G220" s="1"/>
      <c r="H220" s="369"/>
    </row>
    <row r="221" spans="6:8" x14ac:dyDescent="0.25">
      <c r="F221" s="1"/>
      <c r="G221" s="1"/>
      <c r="H221" s="369"/>
    </row>
    <row r="222" spans="6:8" x14ac:dyDescent="0.25">
      <c r="F222" s="1"/>
      <c r="G222" s="1"/>
      <c r="H222" s="369"/>
    </row>
    <row r="223" spans="6:8" x14ac:dyDescent="0.25">
      <c r="F223" s="348"/>
      <c r="G223" s="1"/>
      <c r="H223" s="369"/>
    </row>
    <row r="224" spans="6:8" x14ac:dyDescent="0.25">
      <c r="F224" s="1"/>
      <c r="G224" s="1"/>
      <c r="H224" s="369"/>
    </row>
    <row r="225" spans="6:8" x14ac:dyDescent="0.25">
      <c r="F225" s="1"/>
      <c r="G225" s="1"/>
      <c r="H225" s="369"/>
    </row>
    <row r="226" spans="6:8" x14ac:dyDescent="0.25">
      <c r="F226" s="348"/>
      <c r="G226" s="1"/>
      <c r="H226" s="369"/>
    </row>
    <row r="227" spans="6:8" x14ac:dyDescent="0.25">
      <c r="F227" s="1"/>
      <c r="G227" s="1"/>
      <c r="H227" s="369"/>
    </row>
    <row r="228" spans="6:8" x14ac:dyDescent="0.25">
      <c r="F228" s="348"/>
      <c r="G228" s="1"/>
      <c r="H228" s="369"/>
    </row>
  </sheetData>
  <mergeCells count="109">
    <mergeCell ref="C7:C8"/>
    <mergeCell ref="D7:D8"/>
    <mergeCell ref="E7:E8"/>
    <mergeCell ref="I7:I8"/>
    <mergeCell ref="J7:J8"/>
    <mergeCell ref="K7:K8"/>
    <mergeCell ref="F5:H5"/>
    <mergeCell ref="I5:N5"/>
    <mergeCell ref="F6:F8"/>
    <mergeCell ref="G6:G8"/>
    <mergeCell ref="H6:H8"/>
    <mergeCell ref="M6:M8"/>
    <mergeCell ref="N6:N8"/>
    <mergeCell ref="L7:L8"/>
    <mergeCell ref="F31:H31"/>
    <mergeCell ref="F32:H32"/>
    <mergeCell ref="F33:H33"/>
    <mergeCell ref="F34:H34"/>
    <mergeCell ref="I34:N34"/>
    <mergeCell ref="C35:C36"/>
    <mergeCell ref="D35:D36"/>
    <mergeCell ref="E35:E36"/>
    <mergeCell ref="F35:F36"/>
    <mergeCell ref="G35:G36"/>
    <mergeCell ref="N35:N36"/>
    <mergeCell ref="F50:H50"/>
    <mergeCell ref="I50:M50"/>
    <mergeCell ref="F51:H51"/>
    <mergeCell ref="F52:H52"/>
    <mergeCell ref="F53:H53"/>
    <mergeCell ref="I53:N53"/>
    <mergeCell ref="H35:H36"/>
    <mergeCell ref="I35:I36"/>
    <mergeCell ref="J35:J36"/>
    <mergeCell ref="K35:K36"/>
    <mergeCell ref="L35:L36"/>
    <mergeCell ref="M35:M36"/>
    <mergeCell ref="I54:I56"/>
    <mergeCell ref="M54:M56"/>
    <mergeCell ref="N54:N56"/>
    <mergeCell ref="J55:J56"/>
    <mergeCell ref="K55:K56"/>
    <mergeCell ref="L55:L56"/>
    <mergeCell ref="C54:C56"/>
    <mergeCell ref="D54:D56"/>
    <mergeCell ref="E54:E56"/>
    <mergeCell ref="F54:F56"/>
    <mergeCell ref="G54:G56"/>
    <mergeCell ref="H54:H56"/>
    <mergeCell ref="F80:H80"/>
    <mergeCell ref="F81:H81"/>
    <mergeCell ref="F82:H82"/>
    <mergeCell ref="F83:H83"/>
    <mergeCell ref="I83:N83"/>
    <mergeCell ref="C84:C86"/>
    <mergeCell ref="D84:D86"/>
    <mergeCell ref="E84:E86"/>
    <mergeCell ref="F84:F86"/>
    <mergeCell ref="G84:G86"/>
    <mergeCell ref="C100:E100"/>
    <mergeCell ref="F102:H102"/>
    <mergeCell ref="I102:M102"/>
    <mergeCell ref="F103:H103"/>
    <mergeCell ref="F104:H104"/>
    <mergeCell ref="F105:H105"/>
    <mergeCell ref="I105:N105"/>
    <mergeCell ref="H84:H86"/>
    <mergeCell ref="I84:I86"/>
    <mergeCell ref="M84:M86"/>
    <mergeCell ref="N84:N86"/>
    <mergeCell ref="J85:J86"/>
    <mergeCell ref="K85:K86"/>
    <mergeCell ref="L85:L86"/>
    <mergeCell ref="I106:I108"/>
    <mergeCell ref="M106:M108"/>
    <mergeCell ref="N106:N108"/>
    <mergeCell ref="J107:J108"/>
    <mergeCell ref="K107:K108"/>
    <mergeCell ref="L107:L108"/>
    <mergeCell ref="C106:C108"/>
    <mergeCell ref="D106:D108"/>
    <mergeCell ref="E106:E108"/>
    <mergeCell ref="F106:F108"/>
    <mergeCell ref="G106:G108"/>
    <mergeCell ref="H106:H108"/>
    <mergeCell ref="C133:E133"/>
    <mergeCell ref="F137:H137"/>
    <mergeCell ref="F138:H138"/>
    <mergeCell ref="I138:N138"/>
    <mergeCell ref="F139:F141"/>
    <mergeCell ref="G139:G141"/>
    <mergeCell ref="H139:H141"/>
    <mergeCell ref="I139:I141"/>
    <mergeCell ref="M139:M141"/>
    <mergeCell ref="N139:N141"/>
    <mergeCell ref="I178:N178"/>
    <mergeCell ref="J187:L187"/>
    <mergeCell ref="C144:E144"/>
    <mergeCell ref="C155:E155"/>
    <mergeCell ref="C158:E158"/>
    <mergeCell ref="J171:L171"/>
    <mergeCell ref="F176:H176"/>
    <mergeCell ref="F177:H177"/>
    <mergeCell ref="C140:C141"/>
    <mergeCell ref="D140:D141"/>
    <mergeCell ref="E140:E141"/>
    <mergeCell ref="J140:J141"/>
    <mergeCell ref="K140:K141"/>
    <mergeCell ref="L140:L141"/>
  </mergeCells>
  <pageMargins left="0.7" right="0.7" top="0.75" bottom="0.75" header="0.3" footer="0.3"/>
  <pageSetup paperSize="5" scale="5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3AAC-8292-47EF-AAEC-1128697A74D8}">
  <dimension ref="A1:W224"/>
  <sheetViews>
    <sheetView topLeftCell="A171" workbookViewId="0">
      <selection activeCell="H176" sqref="H176"/>
    </sheetView>
  </sheetViews>
  <sheetFormatPr baseColWidth="10" defaultRowHeight="15" x14ac:dyDescent="0.25"/>
  <cols>
    <col min="1" max="1" width="5.5703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282"/>
      <c r="D4" s="282"/>
      <c r="E4" s="282"/>
      <c r="F4" s="437" t="s">
        <v>0</v>
      </c>
      <c r="G4" s="437"/>
      <c r="H4" s="437"/>
      <c r="I4" s="437" t="s">
        <v>270</v>
      </c>
      <c r="J4" s="437"/>
      <c r="K4" s="437"/>
      <c r="L4" s="437"/>
      <c r="M4" s="437"/>
      <c r="N4" s="437"/>
      <c r="O4" s="437"/>
      <c r="P4" s="437"/>
      <c r="Q4" s="282"/>
      <c r="R4" s="1"/>
      <c r="S4" s="1"/>
    </row>
    <row r="5" spans="3:19" ht="18" x14ac:dyDescent="0.25">
      <c r="C5" s="283"/>
      <c r="D5" s="284"/>
      <c r="E5" s="284"/>
      <c r="F5" s="437" t="s">
        <v>1</v>
      </c>
      <c r="G5" s="437"/>
      <c r="H5" s="437"/>
      <c r="I5" s="461"/>
      <c r="J5" s="461"/>
      <c r="K5" s="461"/>
      <c r="L5" s="461"/>
      <c r="M5" s="461"/>
      <c r="N5" s="461"/>
      <c r="O5" s="461"/>
      <c r="P5" s="461"/>
      <c r="Q5" s="284"/>
      <c r="R5" s="1"/>
      <c r="S5" s="1"/>
    </row>
    <row r="6" spans="3:19" x14ac:dyDescent="0.25">
      <c r="C6" s="285"/>
      <c r="D6" s="285"/>
      <c r="E6" s="285"/>
      <c r="F6" s="462" t="s">
        <v>2</v>
      </c>
      <c r="G6" s="445" t="s">
        <v>3</v>
      </c>
      <c r="H6" s="445" t="s">
        <v>4</v>
      </c>
      <c r="I6" s="286"/>
      <c r="J6" s="287" t="s">
        <v>5</v>
      </c>
      <c r="K6" s="287"/>
      <c r="L6" s="287"/>
      <c r="M6" s="465" t="s">
        <v>6</v>
      </c>
      <c r="N6" s="466"/>
      <c r="O6" s="467"/>
      <c r="P6" s="445" t="s">
        <v>7</v>
      </c>
      <c r="Q6" s="438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463"/>
      <c r="G7" s="446"/>
      <c r="H7" s="446"/>
      <c r="I7" s="441" t="s">
        <v>12</v>
      </c>
      <c r="J7" s="407" t="s">
        <v>13</v>
      </c>
      <c r="K7" s="407" t="s">
        <v>14</v>
      </c>
      <c r="L7" s="438" t="s">
        <v>15</v>
      </c>
      <c r="M7" s="407" t="s">
        <v>16</v>
      </c>
      <c r="N7" s="407" t="s">
        <v>17</v>
      </c>
      <c r="O7" s="407" t="s">
        <v>18</v>
      </c>
      <c r="P7" s="446"/>
      <c r="Q7" s="439"/>
      <c r="R7" s="1"/>
      <c r="S7" s="1"/>
    </row>
    <row r="8" spans="3:19" x14ac:dyDescent="0.25">
      <c r="C8" s="408"/>
      <c r="D8" s="408"/>
      <c r="E8" s="408"/>
      <c r="F8" s="464"/>
      <c r="G8" s="447"/>
      <c r="H8" s="447"/>
      <c r="I8" s="442"/>
      <c r="J8" s="408"/>
      <c r="K8" s="408"/>
      <c r="L8" s="440"/>
      <c r="M8" s="408"/>
      <c r="N8" s="408"/>
      <c r="O8" s="408"/>
      <c r="P8" s="447"/>
      <c r="Q8" s="440"/>
      <c r="R8" s="1"/>
      <c r="S8" s="1"/>
    </row>
    <row r="9" spans="3:19" ht="35.1" customHeight="1" x14ac:dyDescent="0.25">
      <c r="C9" s="288">
        <v>1000</v>
      </c>
      <c r="D9" s="288">
        <v>1100</v>
      </c>
      <c r="E9" s="288">
        <v>113</v>
      </c>
      <c r="F9" s="289" t="s">
        <v>166</v>
      </c>
      <c r="G9" s="10" t="s">
        <v>19</v>
      </c>
      <c r="H9" s="290"/>
      <c r="I9" s="288">
        <v>15</v>
      </c>
      <c r="J9" s="107">
        <v>17407.95</v>
      </c>
      <c r="K9" s="107">
        <v>0</v>
      </c>
      <c r="L9" s="107">
        <v>17407.95</v>
      </c>
      <c r="M9" s="107"/>
      <c r="N9" s="107">
        <f>3198.02-0.07</f>
        <v>3197.95</v>
      </c>
      <c r="O9" s="108">
        <v>3197.95</v>
      </c>
      <c r="P9" s="107">
        <f>L9-O9</f>
        <v>14210</v>
      </c>
      <c r="Q9" s="10"/>
      <c r="R9" s="291"/>
      <c r="S9" s="292"/>
    </row>
    <row r="10" spans="3:19" ht="35.1" customHeight="1" x14ac:dyDescent="0.25">
      <c r="C10" s="288">
        <v>1000</v>
      </c>
      <c r="D10" s="288">
        <v>1100</v>
      </c>
      <c r="E10" s="288">
        <v>113</v>
      </c>
      <c r="F10" s="293"/>
      <c r="G10" s="50" t="s">
        <v>20</v>
      </c>
      <c r="H10" s="290"/>
      <c r="I10" s="288"/>
      <c r="J10" s="107"/>
      <c r="K10" s="107"/>
      <c r="L10" s="107"/>
      <c r="M10" s="107"/>
      <c r="N10" s="107"/>
      <c r="O10" s="108"/>
      <c r="P10" s="107">
        <f t="shared" ref="P10:P14" si="0">L10-O10</f>
        <v>0</v>
      </c>
      <c r="Q10" s="10"/>
      <c r="R10" s="291"/>
      <c r="S10" s="292"/>
    </row>
    <row r="11" spans="3:19" ht="35.1" customHeight="1" x14ac:dyDescent="0.25">
      <c r="C11" s="288">
        <v>1000</v>
      </c>
      <c r="D11" s="288">
        <v>1100</v>
      </c>
      <c r="E11" s="288">
        <v>113</v>
      </c>
      <c r="F11" s="294" t="s">
        <v>120</v>
      </c>
      <c r="G11" s="10" t="s">
        <v>21</v>
      </c>
      <c r="H11" s="290"/>
      <c r="I11" s="288">
        <v>15</v>
      </c>
      <c r="J11" s="107">
        <v>2786.41</v>
      </c>
      <c r="K11" s="107">
        <v>0</v>
      </c>
      <c r="L11" s="107">
        <f>J11+K11</f>
        <v>2786.41</v>
      </c>
      <c r="M11" s="107"/>
      <c r="N11" s="107">
        <v>36.409999999999997</v>
      </c>
      <c r="O11" s="108">
        <f>N11</f>
        <v>36.409999999999997</v>
      </c>
      <c r="P11" s="107">
        <f t="shared" si="0"/>
        <v>2750</v>
      </c>
      <c r="Q11" s="10"/>
      <c r="R11" s="291"/>
      <c r="S11" s="292"/>
    </row>
    <row r="12" spans="3:19" ht="35.1" customHeight="1" x14ac:dyDescent="0.25">
      <c r="C12" s="288">
        <v>1000</v>
      </c>
      <c r="D12" s="288">
        <v>1100</v>
      </c>
      <c r="E12" s="288">
        <v>113</v>
      </c>
      <c r="F12" s="295"/>
      <c r="G12" s="10" t="s">
        <v>22</v>
      </c>
      <c r="H12" s="290"/>
      <c r="I12" s="288"/>
      <c r="J12" s="107"/>
      <c r="K12" s="107">
        <v>0</v>
      </c>
      <c r="L12" s="107"/>
      <c r="M12" s="107"/>
      <c r="N12" s="107"/>
      <c r="O12" s="108"/>
      <c r="P12" s="107"/>
      <c r="Q12" s="10"/>
      <c r="R12" s="291"/>
      <c r="S12" s="292"/>
    </row>
    <row r="13" spans="3:19" ht="35.1" customHeight="1" x14ac:dyDescent="0.25">
      <c r="C13" s="288">
        <v>1000</v>
      </c>
      <c r="D13" s="288">
        <v>1100</v>
      </c>
      <c r="E13" s="288">
        <v>113</v>
      </c>
      <c r="F13" s="294" t="s">
        <v>121</v>
      </c>
      <c r="G13" s="10" t="s">
        <v>23</v>
      </c>
      <c r="H13" s="290"/>
      <c r="I13" s="288">
        <v>15</v>
      </c>
      <c r="J13" s="107">
        <v>2379.1999999999998</v>
      </c>
      <c r="K13" s="107">
        <v>20.8</v>
      </c>
      <c r="L13" s="107">
        <f>J13+K13</f>
        <v>2400</v>
      </c>
      <c r="M13" s="107"/>
      <c r="N13" s="107">
        <v>0</v>
      </c>
      <c r="O13" s="108">
        <v>0</v>
      </c>
      <c r="P13" s="107">
        <f t="shared" si="0"/>
        <v>2400</v>
      </c>
      <c r="Q13" s="19"/>
      <c r="R13" s="296"/>
      <c r="S13" s="296"/>
    </row>
    <row r="14" spans="3:19" ht="35.1" customHeight="1" x14ac:dyDescent="0.25">
      <c r="C14" s="288">
        <v>1000</v>
      </c>
      <c r="D14" s="288">
        <v>1100</v>
      </c>
      <c r="E14" s="288">
        <v>113</v>
      </c>
      <c r="F14" s="294" t="s">
        <v>122</v>
      </c>
      <c r="G14" s="10" t="s">
        <v>23</v>
      </c>
      <c r="H14" s="295"/>
      <c r="I14" s="288">
        <v>15</v>
      </c>
      <c r="J14" s="107">
        <v>2379.1999999999998</v>
      </c>
      <c r="K14" s="107">
        <v>20.8</v>
      </c>
      <c r="L14" s="107">
        <f>J14+K14</f>
        <v>2400</v>
      </c>
      <c r="M14" s="107"/>
      <c r="N14" s="107">
        <v>0</v>
      </c>
      <c r="O14" s="108">
        <v>0</v>
      </c>
      <c r="P14" s="107">
        <f t="shared" si="0"/>
        <v>2400</v>
      </c>
      <c r="Q14" s="19"/>
      <c r="R14" s="296"/>
      <c r="S14" s="296"/>
    </row>
    <row r="15" spans="3:19" ht="35.1" customHeight="1" x14ac:dyDescent="0.25">
      <c r="C15" s="40"/>
      <c r="D15" s="40"/>
      <c r="E15" s="40"/>
      <c r="F15" s="24" t="s">
        <v>24</v>
      </c>
      <c r="G15" s="25"/>
      <c r="H15" s="61"/>
      <c r="I15" s="297"/>
      <c r="J15" s="298">
        <f>SUM(J9:J14)</f>
        <v>24952.760000000002</v>
      </c>
      <c r="K15" s="298">
        <f>SUM(K9:K14)</f>
        <v>41.6</v>
      </c>
      <c r="L15" s="298">
        <f>SUM(L9:L14)</f>
        <v>24994.36</v>
      </c>
      <c r="M15" s="298">
        <f t="shared" ref="M15" si="1">SUM(M9:M14)</f>
        <v>0</v>
      </c>
      <c r="N15" s="298">
        <f>SUM(N9:N14)</f>
        <v>3234.3599999999997</v>
      </c>
      <c r="O15" s="298">
        <f>SUM(O9:O14)</f>
        <v>3234.3599999999997</v>
      </c>
      <c r="P15" s="298">
        <f>SUM(P9:P14)</f>
        <v>21760</v>
      </c>
      <c r="Q15" s="28"/>
      <c r="R15" s="296"/>
      <c r="S15" s="296"/>
    </row>
    <row r="16" spans="3:19" ht="35.1" customHeight="1" x14ac:dyDescent="0.25">
      <c r="C16" s="288">
        <v>1000</v>
      </c>
      <c r="D16" s="288">
        <v>1100</v>
      </c>
      <c r="E16" s="288">
        <v>113</v>
      </c>
      <c r="F16" s="299" t="s">
        <v>123</v>
      </c>
      <c r="G16" s="50" t="s">
        <v>25</v>
      </c>
      <c r="H16" s="300"/>
      <c r="I16" s="288">
        <v>15</v>
      </c>
      <c r="J16" s="108">
        <v>4953.2</v>
      </c>
      <c r="K16" s="108"/>
      <c r="L16" s="107">
        <v>4953.2</v>
      </c>
      <c r="M16" s="108"/>
      <c r="N16" s="108">
        <v>453.2</v>
      </c>
      <c r="O16" s="301">
        <v>453.2</v>
      </c>
      <c r="P16" s="107">
        <f>L16-O16</f>
        <v>4500</v>
      </c>
      <c r="Q16" s="302"/>
      <c r="R16" s="296"/>
      <c r="S16" s="296"/>
    </row>
    <row r="17" spans="3:23" ht="35.1" customHeight="1" x14ac:dyDescent="0.25">
      <c r="C17" s="40"/>
      <c r="D17" s="40"/>
      <c r="E17" s="40"/>
      <c r="F17" s="24" t="s">
        <v>26</v>
      </c>
      <c r="G17" s="32"/>
      <c r="H17" s="90"/>
      <c r="I17" s="297"/>
      <c r="J17" s="297">
        <f>J16</f>
        <v>4953.2</v>
      </c>
      <c r="K17" s="297">
        <f t="shared" ref="K17:M17" si="2">K16</f>
        <v>0</v>
      </c>
      <c r="L17" s="297">
        <f>L16</f>
        <v>4953.2</v>
      </c>
      <c r="M17" s="297">
        <f t="shared" si="2"/>
        <v>0</v>
      </c>
      <c r="N17" s="297">
        <f>N16</f>
        <v>453.2</v>
      </c>
      <c r="O17" s="297">
        <f>O16</f>
        <v>453.2</v>
      </c>
      <c r="P17" s="297">
        <f>P16</f>
        <v>4500</v>
      </c>
      <c r="Q17" s="35"/>
      <c r="R17" s="296"/>
      <c r="S17" s="296"/>
    </row>
    <row r="18" spans="3:23" ht="35.1" customHeight="1" x14ac:dyDescent="0.25">
      <c r="C18" s="288">
        <v>1000</v>
      </c>
      <c r="D18" s="288">
        <v>1100</v>
      </c>
      <c r="E18" s="288">
        <v>113</v>
      </c>
      <c r="F18" s="295" t="s">
        <v>27</v>
      </c>
      <c r="G18" s="39" t="s">
        <v>28</v>
      </c>
      <c r="H18" s="290"/>
      <c r="I18" s="288">
        <v>15</v>
      </c>
      <c r="J18" s="108">
        <v>9795</v>
      </c>
      <c r="K18" s="108"/>
      <c r="L18" s="107">
        <f>J18+K18</f>
        <v>9795</v>
      </c>
      <c r="M18" s="108"/>
      <c r="N18" s="108">
        <v>1454</v>
      </c>
      <c r="O18" s="301">
        <v>1454</v>
      </c>
      <c r="P18" s="107">
        <f>L18-O18</f>
        <v>8341</v>
      </c>
      <c r="Q18" s="303"/>
      <c r="R18" s="296"/>
      <c r="S18" s="296"/>
    </row>
    <row r="19" spans="3:23" ht="35.1" customHeight="1" x14ac:dyDescent="0.25">
      <c r="C19" s="40"/>
      <c r="D19" s="40"/>
      <c r="E19" s="40"/>
      <c r="F19" s="24" t="s">
        <v>29</v>
      </c>
      <c r="G19" s="32"/>
      <c r="H19" s="90"/>
      <c r="I19" s="297"/>
      <c r="J19" s="297">
        <f>J18</f>
        <v>9795</v>
      </c>
      <c r="K19" s="297">
        <f t="shared" ref="K19:P19" si="3">K18</f>
        <v>0</v>
      </c>
      <c r="L19" s="297">
        <f t="shared" si="3"/>
        <v>9795</v>
      </c>
      <c r="M19" s="297">
        <f t="shared" si="3"/>
        <v>0</v>
      </c>
      <c r="N19" s="297">
        <f t="shared" si="3"/>
        <v>1454</v>
      </c>
      <c r="O19" s="297">
        <f t="shared" si="3"/>
        <v>1454</v>
      </c>
      <c r="P19" s="297">
        <f t="shared" si="3"/>
        <v>8341</v>
      </c>
      <c r="Q19" s="35"/>
      <c r="R19" s="296"/>
      <c r="S19" s="296"/>
    </row>
    <row r="20" spans="3:23" ht="35.1" customHeight="1" x14ac:dyDescent="0.25">
      <c r="C20" s="288">
        <v>1000</v>
      </c>
      <c r="D20" s="288">
        <v>1100</v>
      </c>
      <c r="E20" s="288">
        <v>113</v>
      </c>
      <c r="F20" s="294" t="s">
        <v>124</v>
      </c>
      <c r="G20" s="39" t="s">
        <v>30</v>
      </c>
      <c r="H20" s="300"/>
      <c r="I20" s="288">
        <v>15</v>
      </c>
      <c r="J20" s="108">
        <v>5562.4</v>
      </c>
      <c r="K20" s="108"/>
      <c r="L20" s="108">
        <f>J20-K20</f>
        <v>5562.4</v>
      </c>
      <c r="M20" s="108"/>
      <c r="N20" s="108">
        <v>562.4</v>
      </c>
      <c r="O20" s="108">
        <f>N20</f>
        <v>562.4</v>
      </c>
      <c r="P20" s="108">
        <f>L20-O20</f>
        <v>5000</v>
      </c>
      <c r="Q20" s="19"/>
      <c r="R20" s="296"/>
      <c r="S20" s="296"/>
    </row>
    <row r="21" spans="3:23" ht="35.1" customHeight="1" x14ac:dyDescent="0.25">
      <c r="C21" s="288">
        <v>1000</v>
      </c>
      <c r="D21" s="288">
        <v>1100</v>
      </c>
      <c r="E21" s="288">
        <v>113</v>
      </c>
      <c r="F21" s="295" t="s">
        <v>184</v>
      </c>
      <c r="G21" s="50" t="s">
        <v>31</v>
      </c>
      <c r="H21" s="290"/>
      <c r="I21" s="288">
        <v>15</v>
      </c>
      <c r="J21" s="108">
        <v>4417.3599999999997</v>
      </c>
      <c r="K21" s="108"/>
      <c r="L21" s="108">
        <f>J21-K21</f>
        <v>4417.3599999999997</v>
      </c>
      <c r="M21" s="108"/>
      <c r="N21" s="108">
        <v>367.36</v>
      </c>
      <c r="O21" s="108">
        <f>N21</f>
        <v>367.36</v>
      </c>
      <c r="P21" s="108">
        <f t="shared" ref="P21" si="4">L21-O21</f>
        <v>4049.9999999999995</v>
      </c>
      <c r="Q21" s="19"/>
      <c r="R21" s="296"/>
      <c r="S21" s="296"/>
    </row>
    <row r="22" spans="3:23" ht="35.1" customHeight="1" x14ac:dyDescent="0.25">
      <c r="C22" s="40"/>
      <c r="D22" s="40"/>
      <c r="E22" s="40"/>
      <c r="F22" s="24" t="s">
        <v>32</v>
      </c>
      <c r="G22" s="32"/>
      <c r="H22" s="90"/>
      <c r="I22" s="40"/>
      <c r="J22" s="297">
        <f>SUM(J20:J21)</f>
        <v>9979.7599999999984</v>
      </c>
      <c r="K22" s="297">
        <f t="shared" ref="K22:P22" si="5">SUM(K20:K21)</f>
        <v>0</v>
      </c>
      <c r="L22" s="297">
        <f t="shared" si="5"/>
        <v>9979.7599999999984</v>
      </c>
      <c r="M22" s="297">
        <f t="shared" si="5"/>
        <v>0</v>
      </c>
      <c r="N22" s="297">
        <f t="shared" si="5"/>
        <v>929.76</v>
      </c>
      <c r="O22" s="297">
        <f t="shared" si="5"/>
        <v>929.76</v>
      </c>
      <c r="P22" s="297">
        <f t="shared" si="5"/>
        <v>9050</v>
      </c>
      <c r="Q22" s="35"/>
      <c r="R22" s="296"/>
      <c r="S22" s="296"/>
    </row>
    <row r="23" spans="3:23" ht="35.1" customHeight="1" x14ac:dyDescent="0.25">
      <c r="C23" s="288">
        <v>1000</v>
      </c>
      <c r="D23" s="288">
        <v>1100</v>
      </c>
      <c r="E23" s="288">
        <v>113</v>
      </c>
      <c r="F23" s="294" t="s">
        <v>170</v>
      </c>
      <c r="G23" s="50" t="s">
        <v>33</v>
      </c>
      <c r="H23" s="290"/>
      <c r="I23" s="288">
        <v>15</v>
      </c>
      <c r="J23" s="108">
        <v>4953.2</v>
      </c>
      <c r="K23" s="108"/>
      <c r="L23" s="107">
        <v>4953.2</v>
      </c>
      <c r="M23" s="108"/>
      <c r="N23" s="108">
        <v>453.2</v>
      </c>
      <c r="O23" s="301">
        <f>N23</f>
        <v>453.2</v>
      </c>
      <c r="P23" s="107">
        <f>L23-O23</f>
        <v>4500</v>
      </c>
      <c r="Q23" s="19"/>
      <c r="R23" s="296"/>
      <c r="S23" s="296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97"/>
      <c r="J24" s="298">
        <f>J23</f>
        <v>4953.2</v>
      </c>
      <c r="K24" s="298">
        <f t="shared" ref="K24:P24" si="6">K23</f>
        <v>0</v>
      </c>
      <c r="L24" s="298">
        <f t="shared" si="6"/>
        <v>4953.2</v>
      </c>
      <c r="M24" s="298">
        <f t="shared" si="6"/>
        <v>0</v>
      </c>
      <c r="N24" s="298">
        <f t="shared" si="6"/>
        <v>453.2</v>
      </c>
      <c r="O24" s="298">
        <f t="shared" si="6"/>
        <v>453.2</v>
      </c>
      <c r="P24" s="298">
        <f t="shared" si="6"/>
        <v>4500</v>
      </c>
      <c r="Q24" s="28"/>
      <c r="R24" s="2"/>
      <c r="S24" s="296"/>
    </row>
    <row r="25" spans="3:23" ht="35.1" customHeight="1" x14ac:dyDescent="0.25">
      <c r="C25" s="288">
        <v>1000</v>
      </c>
      <c r="D25" s="288">
        <v>1100</v>
      </c>
      <c r="E25" s="288">
        <v>113</v>
      </c>
      <c r="F25" s="304" t="s">
        <v>125</v>
      </c>
      <c r="G25" s="10" t="s">
        <v>35</v>
      </c>
      <c r="H25" s="305"/>
      <c r="I25" s="288">
        <v>15</v>
      </c>
      <c r="J25" s="107">
        <v>9133.81</v>
      </c>
      <c r="K25" s="107">
        <v>0</v>
      </c>
      <c r="L25" s="107">
        <f>J25+K25</f>
        <v>9133.81</v>
      </c>
      <c r="M25" s="107"/>
      <c r="N25" s="107">
        <v>1312.81</v>
      </c>
      <c r="O25" s="107">
        <f>N25</f>
        <v>1312.81</v>
      </c>
      <c r="P25" s="107">
        <f>L25-O25</f>
        <v>7821</v>
      </c>
      <c r="Q25" s="19"/>
      <c r="R25" s="2"/>
      <c r="S25" s="296"/>
    </row>
    <row r="26" spans="3:23" ht="35.1" customHeight="1" x14ac:dyDescent="0.25">
      <c r="C26" s="306">
        <v>1000</v>
      </c>
      <c r="D26" s="306">
        <v>1100</v>
      </c>
      <c r="E26" s="306">
        <v>113</v>
      </c>
      <c r="F26" s="304" t="s">
        <v>126</v>
      </c>
      <c r="G26" s="307" t="s">
        <v>163</v>
      </c>
      <c r="H26" s="290"/>
      <c r="I26" s="306">
        <v>15</v>
      </c>
      <c r="J26" s="308">
        <v>5562.4</v>
      </c>
      <c r="K26" s="308"/>
      <c r="L26" s="308">
        <f>J26-K26</f>
        <v>5562.4</v>
      </c>
      <c r="M26" s="308"/>
      <c r="N26" s="308">
        <v>562.4</v>
      </c>
      <c r="O26" s="308">
        <f>N26</f>
        <v>562.4</v>
      </c>
      <c r="P26" s="309">
        <f>L26-O26</f>
        <v>5000</v>
      </c>
      <c r="Q26" s="310"/>
      <c r="R26" s="2"/>
      <c r="S26" s="296"/>
    </row>
    <row r="27" spans="3:23" ht="35.1" customHeight="1" x14ac:dyDescent="0.25">
      <c r="C27" s="288">
        <v>1000</v>
      </c>
      <c r="D27" s="288">
        <v>1100</v>
      </c>
      <c r="E27" s="288">
        <v>113</v>
      </c>
      <c r="F27" s="311"/>
      <c r="G27" s="10" t="s">
        <v>36</v>
      </c>
      <c r="H27" s="301"/>
      <c r="I27" s="288"/>
      <c r="J27" s="107"/>
      <c r="K27" s="107">
        <v>0</v>
      </c>
      <c r="L27" s="107">
        <v>0</v>
      </c>
      <c r="M27" s="107"/>
      <c r="N27" s="107"/>
      <c r="O27" s="107"/>
      <c r="P27" s="107">
        <v>0</v>
      </c>
      <c r="Q27" s="19"/>
      <c r="R27" s="2"/>
      <c r="S27" s="296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97"/>
      <c r="J28" s="298">
        <f>SUM(J25:J27)</f>
        <v>14696.21</v>
      </c>
      <c r="K28" s="298">
        <f t="shared" ref="K28:P28" si="7">SUM(K25:K27)</f>
        <v>0</v>
      </c>
      <c r="L28" s="298">
        <f t="shared" si="7"/>
        <v>14696.21</v>
      </c>
      <c r="M28" s="298">
        <f t="shared" si="7"/>
        <v>0</v>
      </c>
      <c r="N28" s="298">
        <f t="shared" si="7"/>
        <v>1875.21</v>
      </c>
      <c r="O28" s="298">
        <f t="shared" si="7"/>
        <v>1875.21</v>
      </c>
      <c r="P28" s="298">
        <f t="shared" si="7"/>
        <v>12821</v>
      </c>
      <c r="Q28" s="28"/>
      <c r="R28" s="2"/>
      <c r="S28" s="296"/>
    </row>
    <row r="29" spans="3:23" x14ac:dyDescent="0.25">
      <c r="C29" s="312"/>
      <c r="D29" s="312"/>
      <c r="E29" s="312"/>
      <c r="F29" s="313"/>
      <c r="G29" s="292"/>
      <c r="H29" s="314"/>
      <c r="I29" s="315"/>
      <c r="J29" s="315"/>
      <c r="K29" s="315"/>
      <c r="L29" s="315"/>
      <c r="M29" s="315"/>
      <c r="N29" s="315"/>
      <c r="O29" s="315"/>
      <c r="P29" s="315"/>
      <c r="Q29" s="291"/>
      <c r="R29" s="2"/>
      <c r="S29" s="296"/>
    </row>
    <row r="30" spans="3:23" x14ac:dyDescent="0.25">
      <c r="C30" s="312"/>
      <c r="D30" s="312"/>
      <c r="E30" s="312"/>
      <c r="F30" s="313"/>
      <c r="G30" s="292"/>
      <c r="H30" s="314"/>
      <c r="I30" s="315"/>
      <c r="J30" s="315"/>
      <c r="K30" s="315"/>
      <c r="L30" s="315"/>
      <c r="M30" s="315"/>
      <c r="N30" s="315"/>
      <c r="O30" s="315"/>
      <c r="P30" s="315"/>
      <c r="Q30" s="291"/>
      <c r="R30" s="2"/>
      <c r="S30" s="296"/>
      <c r="T30" s="1"/>
      <c r="U30" s="1"/>
      <c r="V30" s="1"/>
      <c r="W30" s="1"/>
    </row>
    <row r="31" spans="3:23" ht="22.5" customHeight="1" x14ac:dyDescent="0.25">
      <c r="C31" s="312"/>
      <c r="D31" s="312"/>
      <c r="E31" s="312"/>
      <c r="F31" s="437"/>
      <c r="G31" s="437"/>
      <c r="H31" s="437"/>
      <c r="Q31" s="291"/>
      <c r="R31" s="2"/>
      <c r="S31" s="296"/>
    </row>
    <row r="32" spans="3:23" ht="29.25" customHeight="1" x14ac:dyDescent="0.25">
      <c r="C32" s="312"/>
      <c r="D32" s="312"/>
      <c r="E32" s="312"/>
      <c r="F32" s="437" t="s">
        <v>0</v>
      </c>
      <c r="G32" s="437"/>
      <c r="H32" s="437"/>
      <c r="I32" s="315"/>
      <c r="J32" s="315"/>
      <c r="K32" s="315"/>
      <c r="L32" s="315"/>
      <c r="M32" s="315"/>
      <c r="N32" s="315"/>
      <c r="O32" s="315"/>
      <c r="P32" s="315"/>
      <c r="Q32" s="291"/>
      <c r="R32" s="2"/>
      <c r="S32" s="296"/>
    </row>
    <row r="33" spans="3:23" ht="18" x14ac:dyDescent="0.25">
      <c r="C33" s="282"/>
      <c r="D33" s="2"/>
      <c r="E33" s="2"/>
      <c r="F33" s="437" t="s">
        <v>1</v>
      </c>
      <c r="G33" s="437"/>
      <c r="H33" s="437"/>
      <c r="I33" s="437" t="s">
        <v>270</v>
      </c>
      <c r="J33" s="437"/>
      <c r="K33" s="437"/>
      <c r="L33" s="437"/>
      <c r="M33" s="437"/>
      <c r="N33" s="437"/>
      <c r="O33" s="437"/>
      <c r="P33" s="437"/>
      <c r="Q33" s="2"/>
      <c r="R33" s="2"/>
      <c r="S33" s="296"/>
    </row>
    <row r="34" spans="3:23" ht="39.75" customHeight="1" x14ac:dyDescent="0.25">
      <c r="C34" s="283"/>
      <c r="D34" s="2"/>
      <c r="E34" s="2"/>
      <c r="F34" s="453"/>
      <c r="G34" s="453"/>
      <c r="H34" s="453"/>
      <c r="I34" s="316"/>
      <c r="J34" s="316"/>
      <c r="K34" s="316"/>
      <c r="L34" s="316"/>
      <c r="M34" s="316"/>
      <c r="N34" s="316"/>
      <c r="O34" s="316"/>
      <c r="P34" s="316"/>
      <c r="Q34" s="2"/>
      <c r="R34" s="2"/>
      <c r="S34" s="296"/>
    </row>
    <row r="35" spans="3:23" ht="39.75" customHeight="1" x14ac:dyDescent="0.25">
      <c r="C35" s="407" t="s">
        <v>9</v>
      </c>
      <c r="D35" s="407" t="s">
        <v>10</v>
      </c>
      <c r="E35" s="411" t="s">
        <v>11</v>
      </c>
      <c r="F35" s="438" t="s">
        <v>2</v>
      </c>
      <c r="G35" s="445" t="s">
        <v>38</v>
      </c>
      <c r="H35" s="445" t="s">
        <v>4</v>
      </c>
      <c r="I35" s="458" t="s">
        <v>12</v>
      </c>
      <c r="J35" s="407" t="s">
        <v>13</v>
      </c>
      <c r="K35" s="407" t="s">
        <v>14</v>
      </c>
      <c r="L35" s="438" t="s">
        <v>15</v>
      </c>
      <c r="M35" s="407" t="s">
        <v>16</v>
      </c>
      <c r="N35" s="407" t="s">
        <v>17</v>
      </c>
      <c r="O35" s="411" t="s">
        <v>18</v>
      </c>
      <c r="P35" s="460" t="s">
        <v>7</v>
      </c>
      <c r="Q35" s="456" t="s">
        <v>8</v>
      </c>
      <c r="R35" s="1"/>
      <c r="S35" s="1"/>
    </row>
    <row r="36" spans="3:23" ht="39.75" customHeight="1" x14ac:dyDescent="0.25">
      <c r="C36" s="408"/>
      <c r="D36" s="408"/>
      <c r="E36" s="412"/>
      <c r="F36" s="440"/>
      <c r="G36" s="447"/>
      <c r="H36" s="447"/>
      <c r="I36" s="459"/>
      <c r="J36" s="408"/>
      <c r="K36" s="408"/>
      <c r="L36" s="440"/>
      <c r="M36" s="408"/>
      <c r="N36" s="408"/>
      <c r="O36" s="412"/>
      <c r="P36" s="460"/>
      <c r="Q36" s="456"/>
      <c r="R36" s="1"/>
      <c r="S36" s="1"/>
    </row>
    <row r="37" spans="3:23" ht="41.25" customHeight="1" x14ac:dyDescent="0.25">
      <c r="C37" s="376">
        <v>1000</v>
      </c>
      <c r="D37" s="379">
        <v>1100</v>
      </c>
      <c r="E37" s="379">
        <v>113</v>
      </c>
      <c r="F37" s="318" t="s">
        <v>178</v>
      </c>
      <c r="G37" s="319" t="s">
        <v>248</v>
      </c>
      <c r="H37" s="319"/>
      <c r="I37" s="288">
        <v>15</v>
      </c>
      <c r="J37" s="107">
        <v>5928.06</v>
      </c>
      <c r="K37" s="107"/>
      <c r="L37" s="107">
        <f>J37-K37</f>
        <v>5928.06</v>
      </c>
      <c r="M37" s="107"/>
      <c r="N37" s="107">
        <v>628.05999999999995</v>
      </c>
      <c r="O37" s="107">
        <v>628.05999999999995</v>
      </c>
      <c r="P37" s="107">
        <f>L37-O37</f>
        <v>5300</v>
      </c>
      <c r="Q37" s="379"/>
      <c r="R37" s="1"/>
      <c r="S37" s="1"/>
    </row>
    <row r="38" spans="3:23" ht="29.25" customHeight="1" x14ac:dyDescent="0.25">
      <c r="C38" s="54"/>
      <c r="D38" s="54"/>
      <c r="E38" s="54"/>
      <c r="F38" s="24" t="s">
        <v>180</v>
      </c>
      <c r="G38" s="25"/>
      <c r="H38" s="61"/>
      <c r="I38" s="320"/>
      <c r="J38" s="321">
        <f>SUM(J37)</f>
        <v>5928.06</v>
      </c>
      <c r="K38" s="321">
        <f t="shared" ref="K38:P38" si="8">SUM(K37)</f>
        <v>0</v>
      </c>
      <c r="L38" s="321">
        <f t="shared" si="8"/>
        <v>5928.06</v>
      </c>
      <c r="M38" s="321">
        <f t="shared" si="8"/>
        <v>0</v>
      </c>
      <c r="N38" s="321">
        <f t="shared" si="8"/>
        <v>628.05999999999995</v>
      </c>
      <c r="O38" s="321">
        <f t="shared" si="8"/>
        <v>628.05999999999995</v>
      </c>
      <c r="P38" s="321">
        <f t="shared" si="8"/>
        <v>5300</v>
      </c>
      <c r="Q38" s="28"/>
      <c r="R38" s="296"/>
      <c r="S38" s="2"/>
      <c r="T38" s="2"/>
      <c r="U38" s="2"/>
      <c r="V38" s="2"/>
      <c r="W38" s="2"/>
    </row>
    <row r="39" spans="3:23" ht="39.75" customHeight="1" x14ac:dyDescent="0.25">
      <c r="C39" s="322">
        <v>1000</v>
      </c>
      <c r="D39" s="322">
        <v>1100</v>
      </c>
      <c r="E39" s="322">
        <v>113</v>
      </c>
      <c r="F39" s="323" t="s">
        <v>134</v>
      </c>
      <c r="G39" s="79" t="s">
        <v>53</v>
      </c>
      <c r="H39" s="324"/>
      <c r="I39" s="322">
        <v>15</v>
      </c>
      <c r="J39" s="108">
        <v>5562.4</v>
      </c>
      <c r="K39" s="108"/>
      <c r="L39" s="108">
        <f>J39-K39</f>
        <v>5562.4</v>
      </c>
      <c r="M39" s="108"/>
      <c r="N39" s="108">
        <v>562.4</v>
      </c>
      <c r="O39" s="108">
        <f>N39</f>
        <v>562.4</v>
      </c>
      <c r="P39" s="108">
        <f>L39-O39</f>
        <v>5000</v>
      </c>
      <c r="Q39" s="158"/>
      <c r="R39" s="296"/>
      <c r="S39" s="2"/>
      <c r="T39" s="2"/>
      <c r="U39" s="2"/>
      <c r="V39" s="2"/>
      <c r="W39" s="2"/>
    </row>
    <row r="40" spans="3:23" ht="39.75" customHeight="1" x14ac:dyDescent="0.25">
      <c r="C40" s="288">
        <v>1000</v>
      </c>
      <c r="D40" s="288">
        <v>1100</v>
      </c>
      <c r="E40" s="288">
        <v>113</v>
      </c>
      <c r="F40" s="294" t="s">
        <v>135</v>
      </c>
      <c r="G40" s="10" t="s">
        <v>31</v>
      </c>
      <c r="H40" s="295"/>
      <c r="I40" s="288">
        <v>15</v>
      </c>
      <c r="J40" s="108">
        <v>4417.3599999999997</v>
      </c>
      <c r="K40" s="108"/>
      <c r="L40" s="108">
        <f>J40-K40</f>
        <v>4417.3599999999997</v>
      </c>
      <c r="M40" s="108"/>
      <c r="N40" s="108">
        <v>367.36</v>
      </c>
      <c r="O40" s="108">
        <f>N40</f>
        <v>367.36</v>
      </c>
      <c r="P40" s="108">
        <f t="shared" ref="P40" si="9">L40-O40</f>
        <v>4049.9999999999995</v>
      </c>
      <c r="Q40" s="19"/>
      <c r="R40" s="296"/>
      <c r="S40" s="2"/>
      <c r="T40" s="2"/>
      <c r="U40" s="2"/>
      <c r="V40" s="2"/>
      <c r="W40" s="2"/>
    </row>
    <row r="41" spans="3:23" ht="39.75" customHeight="1" x14ac:dyDescent="0.25">
      <c r="C41" s="288">
        <v>1000</v>
      </c>
      <c r="D41" s="288">
        <v>1100</v>
      </c>
      <c r="E41" s="288">
        <v>113</v>
      </c>
      <c r="F41" s="295"/>
      <c r="G41" s="10" t="s">
        <v>54</v>
      </c>
      <c r="H41" s="290"/>
      <c r="I41" s="288"/>
      <c r="J41" s="107"/>
      <c r="K41" s="107"/>
      <c r="L41" s="107">
        <v>0</v>
      </c>
      <c r="M41" s="107"/>
      <c r="N41" s="107"/>
      <c r="O41" s="107">
        <v>0</v>
      </c>
      <c r="P41" s="107">
        <v>0</v>
      </c>
      <c r="Q41" s="19"/>
      <c r="R41" s="296"/>
      <c r="S41" s="2"/>
      <c r="T41" s="2"/>
      <c r="U41" s="2"/>
      <c r="V41" s="2"/>
      <c r="W41" s="2"/>
    </row>
    <row r="42" spans="3:23" ht="34.5" customHeight="1" x14ac:dyDescent="0.25">
      <c r="C42" s="54"/>
      <c r="D42" s="54"/>
      <c r="E42" s="54"/>
      <c r="F42" s="24" t="s">
        <v>55</v>
      </c>
      <c r="G42" s="25"/>
      <c r="H42" s="61"/>
      <c r="I42" s="320"/>
      <c r="J42" s="298">
        <f>SUM(J39:J41)</f>
        <v>9979.7599999999984</v>
      </c>
      <c r="K42" s="298">
        <f t="shared" ref="K42:P42" si="10">SUM(K39:K41)</f>
        <v>0</v>
      </c>
      <c r="L42" s="298">
        <f t="shared" si="10"/>
        <v>9979.7599999999984</v>
      </c>
      <c r="M42" s="298">
        <f t="shared" si="10"/>
        <v>0</v>
      </c>
      <c r="N42" s="298">
        <f t="shared" si="10"/>
        <v>929.76</v>
      </c>
      <c r="O42" s="298">
        <f t="shared" si="10"/>
        <v>929.76</v>
      </c>
      <c r="P42" s="298">
        <f t="shared" si="10"/>
        <v>9050</v>
      </c>
      <c r="Q42" s="28"/>
      <c r="R42" s="296"/>
      <c r="S42" s="2"/>
      <c r="T42" s="2"/>
      <c r="U42" s="2"/>
      <c r="V42" s="2"/>
      <c r="W42" s="2"/>
    </row>
    <row r="43" spans="3:23" ht="39.75" customHeight="1" x14ac:dyDescent="0.25">
      <c r="C43" s="288">
        <v>1000</v>
      </c>
      <c r="D43" s="288">
        <v>1100</v>
      </c>
      <c r="E43" s="288">
        <v>113</v>
      </c>
      <c r="F43" s="294" t="s">
        <v>136</v>
      </c>
      <c r="G43" s="39" t="s">
        <v>57</v>
      </c>
      <c r="H43" s="300"/>
      <c r="I43" s="288">
        <v>15</v>
      </c>
      <c r="J43" s="107">
        <v>8333</v>
      </c>
      <c r="K43" s="107"/>
      <c r="L43" s="107">
        <v>8333</v>
      </c>
      <c r="M43" s="107"/>
      <c r="N43" s="107">
        <v>1141</v>
      </c>
      <c r="O43" s="325">
        <v>1141</v>
      </c>
      <c r="P43" s="107">
        <f>L43-O43</f>
        <v>7192</v>
      </c>
      <c r="Q43" s="377"/>
      <c r="R43" s="2"/>
      <c r="S43" s="296"/>
    </row>
    <row r="44" spans="3:23" ht="39.75" customHeight="1" x14ac:dyDescent="0.25">
      <c r="C44" s="288">
        <v>1000</v>
      </c>
      <c r="D44" s="288">
        <v>1100</v>
      </c>
      <c r="E44" s="288">
        <v>113</v>
      </c>
      <c r="F44" s="295"/>
      <c r="G44" s="39" t="s">
        <v>58</v>
      </c>
      <c r="H44" s="290"/>
      <c r="I44" s="288"/>
      <c r="J44" s="107"/>
      <c r="K44" s="107"/>
      <c r="L44" s="107">
        <v>0</v>
      </c>
      <c r="M44" s="107"/>
      <c r="N44" s="107"/>
      <c r="O44" s="325"/>
      <c r="P44" s="107">
        <v>0</v>
      </c>
      <c r="Q44" s="377"/>
      <c r="R44" s="2"/>
      <c r="S44" s="296"/>
    </row>
    <row r="45" spans="3:23" ht="39.75" customHeight="1" x14ac:dyDescent="0.25">
      <c r="C45" s="288">
        <v>1000</v>
      </c>
      <c r="D45" s="288">
        <v>1100</v>
      </c>
      <c r="E45" s="288">
        <v>113</v>
      </c>
      <c r="F45" s="294" t="s">
        <v>210</v>
      </c>
      <c r="G45" s="39" t="s">
        <v>36</v>
      </c>
      <c r="H45" s="300"/>
      <c r="I45" s="288">
        <v>15</v>
      </c>
      <c r="J45" s="107">
        <v>3089.65</v>
      </c>
      <c r="K45" s="107">
        <v>0</v>
      </c>
      <c r="L45" s="107">
        <v>3089.65</v>
      </c>
      <c r="M45" s="107"/>
      <c r="N45" s="107">
        <v>89.65</v>
      </c>
      <c r="O45" s="325">
        <v>89.65</v>
      </c>
      <c r="P45" s="107">
        <f>L45-O45</f>
        <v>3000</v>
      </c>
      <c r="Q45" s="377"/>
      <c r="R45" s="2"/>
      <c r="S45" s="296"/>
    </row>
    <row r="46" spans="3:23" ht="39.75" customHeight="1" x14ac:dyDescent="0.25">
      <c r="C46" s="288">
        <v>1000</v>
      </c>
      <c r="D46" s="288">
        <v>1100</v>
      </c>
      <c r="E46" s="288">
        <v>113</v>
      </c>
      <c r="F46" s="295"/>
      <c r="G46" s="39" t="s">
        <v>59</v>
      </c>
      <c r="H46" s="290"/>
      <c r="I46" s="288"/>
      <c r="J46" s="107"/>
      <c r="K46" s="107">
        <v>0</v>
      </c>
      <c r="L46" s="107">
        <v>0</v>
      </c>
      <c r="M46" s="107"/>
      <c r="N46" s="107"/>
      <c r="O46" s="325"/>
      <c r="P46" s="107">
        <v>0</v>
      </c>
      <c r="Q46" s="377"/>
      <c r="R46" s="2"/>
      <c r="S46" s="296"/>
    </row>
    <row r="47" spans="3:23" ht="39.75" customHeight="1" x14ac:dyDescent="0.25">
      <c r="C47" s="288">
        <v>1000</v>
      </c>
      <c r="D47" s="288">
        <v>1100</v>
      </c>
      <c r="E47" s="288">
        <v>113</v>
      </c>
      <c r="F47" s="295" t="s">
        <v>60</v>
      </c>
      <c r="G47" s="39" t="s">
        <v>59</v>
      </c>
      <c r="H47" s="290"/>
      <c r="I47" s="288">
        <v>15</v>
      </c>
      <c r="J47" s="107">
        <v>4357.84</v>
      </c>
      <c r="K47" s="107">
        <v>0</v>
      </c>
      <c r="L47" s="107">
        <f>J47-K47</f>
        <v>4357.84</v>
      </c>
      <c r="M47" s="107"/>
      <c r="N47" s="107">
        <v>357.84</v>
      </c>
      <c r="O47" s="107">
        <v>357.84</v>
      </c>
      <c r="P47" s="107">
        <f>L47-O47</f>
        <v>4000</v>
      </c>
      <c r="Q47" s="377"/>
      <c r="R47" s="2"/>
      <c r="S47" s="296"/>
    </row>
    <row r="48" spans="3:23" ht="33.75" customHeight="1" x14ac:dyDescent="0.25">
      <c r="C48" s="40"/>
      <c r="D48" s="40"/>
      <c r="E48" s="40"/>
      <c r="F48" s="102" t="s">
        <v>62</v>
      </c>
      <c r="G48" s="33"/>
      <c r="H48" s="90"/>
      <c r="I48" s="40"/>
      <c r="J48" s="297">
        <f>SUM(J43:J47)</f>
        <v>15780.49</v>
      </c>
      <c r="K48" s="297">
        <f t="shared" ref="K48:P48" si="11">SUM(K43:K47)</f>
        <v>0</v>
      </c>
      <c r="L48" s="297">
        <f t="shared" si="11"/>
        <v>15780.49</v>
      </c>
      <c r="M48" s="297">
        <f t="shared" si="11"/>
        <v>0</v>
      </c>
      <c r="N48" s="297">
        <f t="shared" si="11"/>
        <v>1588.49</v>
      </c>
      <c r="O48" s="297">
        <f t="shared" si="11"/>
        <v>1588.49</v>
      </c>
      <c r="P48" s="297">
        <f t="shared" si="11"/>
        <v>14192</v>
      </c>
      <c r="Q48" s="33"/>
      <c r="R48" s="2"/>
      <c r="S48" s="296"/>
    </row>
    <row r="49" spans="3:23" x14ac:dyDescent="0.25">
      <c r="C49" s="312"/>
      <c r="D49" s="312"/>
      <c r="E49" s="312"/>
      <c r="F49" s="313"/>
      <c r="G49" s="292"/>
      <c r="H49" s="314"/>
      <c r="I49" s="315"/>
      <c r="J49" s="315"/>
      <c r="K49" s="315"/>
      <c r="L49" s="315"/>
      <c r="M49" s="315"/>
      <c r="N49" s="315"/>
      <c r="O49" s="315"/>
      <c r="P49" s="315"/>
      <c r="Q49" s="291"/>
      <c r="R49" s="2"/>
      <c r="S49" s="296"/>
    </row>
    <row r="50" spans="3:23" ht="42" customHeight="1" x14ac:dyDescent="0.25">
      <c r="C50" s="312"/>
      <c r="D50" s="312"/>
      <c r="E50" s="312"/>
      <c r="F50" s="457"/>
      <c r="G50" s="457"/>
      <c r="H50" s="457"/>
      <c r="I50" s="437"/>
      <c r="J50" s="437"/>
      <c r="K50" s="437"/>
      <c r="L50" s="437"/>
      <c r="M50" s="437"/>
      <c r="N50" s="437"/>
      <c r="O50" s="437"/>
      <c r="P50" s="437"/>
      <c r="Q50" s="291"/>
      <c r="R50" s="2"/>
      <c r="S50" s="2"/>
    </row>
    <row r="51" spans="3:23" ht="33" customHeight="1" x14ac:dyDescent="0.25">
      <c r="C51" s="312"/>
      <c r="D51" s="312"/>
      <c r="E51" s="312"/>
      <c r="F51" s="437" t="s">
        <v>0</v>
      </c>
      <c r="G51" s="437"/>
      <c r="H51" s="437"/>
      <c r="I51" s="315"/>
      <c r="J51" s="315"/>
      <c r="K51" s="315"/>
      <c r="L51" s="315"/>
      <c r="M51" s="315"/>
      <c r="N51" s="315"/>
      <c r="O51" s="315"/>
      <c r="P51" s="315"/>
      <c r="Q51" s="291"/>
      <c r="R51" s="2"/>
      <c r="S51" s="2"/>
      <c r="T51" s="1"/>
      <c r="U51" s="1"/>
      <c r="V51" s="1"/>
      <c r="W51" s="1"/>
    </row>
    <row r="52" spans="3:23" ht="18" x14ac:dyDescent="0.25">
      <c r="C52" s="282"/>
      <c r="D52" s="2"/>
      <c r="E52" s="2"/>
      <c r="F52" s="437" t="s">
        <v>1</v>
      </c>
      <c r="G52" s="437"/>
      <c r="H52" s="437"/>
      <c r="I52" s="437" t="s">
        <v>270</v>
      </c>
      <c r="J52" s="437"/>
      <c r="K52" s="437"/>
      <c r="L52" s="437"/>
      <c r="M52" s="437"/>
      <c r="N52" s="437"/>
      <c r="O52" s="437"/>
      <c r="P52" s="437"/>
      <c r="Q52" s="2"/>
      <c r="R52" s="296"/>
      <c r="S52" s="2"/>
      <c r="T52" s="1"/>
      <c r="U52" s="1"/>
      <c r="V52" s="1"/>
      <c r="W52" s="1"/>
    </row>
    <row r="53" spans="3:23" ht="42.75" customHeight="1" x14ac:dyDescent="0.25">
      <c r="C53" s="283"/>
      <c r="D53" s="2"/>
      <c r="E53" s="2"/>
      <c r="F53" s="437"/>
      <c r="G53" s="437"/>
      <c r="H53" s="437"/>
      <c r="I53" s="316"/>
      <c r="J53" s="316"/>
      <c r="K53" s="316"/>
      <c r="L53" s="316"/>
      <c r="M53" s="316"/>
      <c r="N53" s="316"/>
      <c r="O53" s="316"/>
      <c r="P53" s="316"/>
      <c r="Q53" s="2"/>
      <c r="R53" s="2"/>
      <c r="S53" s="2"/>
      <c r="T53" s="1"/>
      <c r="U53" s="1"/>
      <c r="V53" s="1"/>
      <c r="W53" s="1"/>
    </row>
    <row r="54" spans="3:23" x14ac:dyDescent="0.25">
      <c r="C54" s="407" t="s">
        <v>9</v>
      </c>
      <c r="D54" s="407" t="s">
        <v>10</v>
      </c>
      <c r="E54" s="407" t="s">
        <v>11</v>
      </c>
      <c r="F54" s="438" t="s">
        <v>2</v>
      </c>
      <c r="G54" s="445" t="s">
        <v>38</v>
      </c>
      <c r="H54" s="445" t="s">
        <v>4</v>
      </c>
      <c r="I54" s="441" t="s">
        <v>12</v>
      </c>
      <c r="J54" s="327" t="s">
        <v>39</v>
      </c>
      <c r="K54" s="327"/>
      <c r="L54" s="328"/>
      <c r="M54" s="449" t="s">
        <v>6</v>
      </c>
      <c r="N54" s="450"/>
      <c r="O54" s="451"/>
      <c r="P54" s="445" t="s">
        <v>7</v>
      </c>
      <c r="Q54" s="438" t="s">
        <v>8</v>
      </c>
      <c r="R54" s="2"/>
      <c r="S54" s="2"/>
      <c r="T54" s="1"/>
      <c r="U54" s="1"/>
      <c r="V54" s="1"/>
      <c r="W54" s="1"/>
    </row>
    <row r="55" spans="3:23" x14ac:dyDescent="0.25">
      <c r="C55" s="452"/>
      <c r="D55" s="452"/>
      <c r="E55" s="452"/>
      <c r="F55" s="439"/>
      <c r="G55" s="446"/>
      <c r="H55" s="446"/>
      <c r="I55" s="448"/>
      <c r="J55" s="441" t="s">
        <v>13</v>
      </c>
      <c r="K55" s="441" t="s">
        <v>14</v>
      </c>
      <c r="L55" s="454" t="s">
        <v>15</v>
      </c>
      <c r="M55" s="441" t="s">
        <v>16</v>
      </c>
      <c r="N55" s="407" t="s">
        <v>17</v>
      </c>
      <c r="O55" s="407" t="s">
        <v>18</v>
      </c>
      <c r="P55" s="446"/>
      <c r="Q55" s="439"/>
      <c r="R55" s="2"/>
      <c r="S55" s="2"/>
      <c r="T55" s="1"/>
      <c r="U55" s="1"/>
      <c r="V55" s="1"/>
      <c r="W55" s="1"/>
    </row>
    <row r="56" spans="3:23" ht="20.25" customHeight="1" x14ac:dyDescent="0.25">
      <c r="C56" s="408"/>
      <c r="D56" s="408"/>
      <c r="E56" s="408"/>
      <c r="F56" s="440"/>
      <c r="G56" s="447"/>
      <c r="H56" s="447"/>
      <c r="I56" s="442"/>
      <c r="J56" s="442"/>
      <c r="K56" s="442"/>
      <c r="L56" s="455"/>
      <c r="M56" s="442"/>
      <c r="N56" s="408"/>
      <c r="O56" s="408"/>
      <c r="P56" s="447"/>
      <c r="Q56" s="440"/>
      <c r="R56" s="2"/>
      <c r="S56" s="2"/>
      <c r="T56" s="1"/>
      <c r="U56" s="1"/>
      <c r="V56" s="1"/>
      <c r="W56" s="1"/>
    </row>
    <row r="57" spans="3:23" ht="35.1" customHeight="1" x14ac:dyDescent="0.25">
      <c r="C57" s="288">
        <v>1000</v>
      </c>
      <c r="D57" s="288">
        <v>1100</v>
      </c>
      <c r="E57" s="288">
        <v>113</v>
      </c>
      <c r="F57" s="294" t="s">
        <v>127</v>
      </c>
      <c r="G57" s="10" t="s">
        <v>40</v>
      </c>
      <c r="H57" s="329"/>
      <c r="I57" s="288">
        <v>15</v>
      </c>
      <c r="J57" s="107">
        <v>5928.06</v>
      </c>
      <c r="K57" s="107"/>
      <c r="L57" s="107">
        <f>J57-K57</f>
        <v>5928.06</v>
      </c>
      <c r="M57" s="107"/>
      <c r="N57" s="107">
        <v>628.05999999999995</v>
      </c>
      <c r="O57" s="107">
        <v>628.05999999999995</v>
      </c>
      <c r="P57" s="107">
        <f>L57-O57</f>
        <v>5300</v>
      </c>
      <c r="Q57" s="49"/>
      <c r="R57" s="2"/>
      <c r="S57" s="2"/>
      <c r="T57" s="1"/>
      <c r="U57" s="1"/>
      <c r="V57" s="1"/>
      <c r="W57" s="1"/>
    </row>
    <row r="58" spans="3:23" ht="35.1" customHeight="1" x14ac:dyDescent="0.25">
      <c r="C58" s="288">
        <v>1000</v>
      </c>
      <c r="D58" s="288">
        <v>1100</v>
      </c>
      <c r="E58" s="288">
        <v>113</v>
      </c>
      <c r="F58" s="311" t="s">
        <v>165</v>
      </c>
      <c r="G58" s="50" t="s">
        <v>187</v>
      </c>
      <c r="H58" s="301"/>
      <c r="I58" s="288">
        <v>15</v>
      </c>
      <c r="J58" s="107">
        <v>4357.84</v>
      </c>
      <c r="K58" s="107">
        <v>0</v>
      </c>
      <c r="L58" s="107">
        <f>J58-K58</f>
        <v>4357.84</v>
      </c>
      <c r="M58" s="107"/>
      <c r="N58" s="107">
        <v>357.84</v>
      </c>
      <c r="O58" s="107">
        <v>357.84</v>
      </c>
      <c r="P58" s="107">
        <f>L58-O58</f>
        <v>4000</v>
      </c>
      <c r="Q58" s="49"/>
      <c r="R58" s="2"/>
      <c r="S58" s="2"/>
      <c r="T58" s="1"/>
      <c r="U58" s="1"/>
      <c r="V58" s="1"/>
      <c r="W58" s="1"/>
    </row>
    <row r="59" spans="3:23" ht="35.1" customHeight="1" x14ac:dyDescent="0.25">
      <c r="C59" s="288">
        <v>1000</v>
      </c>
      <c r="D59" s="288">
        <v>1100</v>
      </c>
      <c r="E59" s="288">
        <v>113</v>
      </c>
      <c r="F59" s="295" t="s">
        <v>41</v>
      </c>
      <c r="G59" s="10" t="s">
        <v>42</v>
      </c>
      <c r="H59" s="290"/>
      <c r="I59" s="288">
        <v>15</v>
      </c>
      <c r="J59" s="107">
        <v>4357.84</v>
      </c>
      <c r="K59" s="107">
        <v>0</v>
      </c>
      <c r="L59" s="107">
        <f>J59-K59</f>
        <v>4357.84</v>
      </c>
      <c r="M59" s="107"/>
      <c r="N59" s="107">
        <v>357.84</v>
      </c>
      <c r="O59" s="107">
        <v>357.84</v>
      </c>
      <c r="P59" s="107">
        <f>L59-O59</f>
        <v>4000</v>
      </c>
      <c r="Q59" s="19"/>
      <c r="R59" s="296"/>
      <c r="S59" s="296"/>
      <c r="T59" s="1"/>
      <c r="U59" s="1"/>
      <c r="V59" s="1"/>
      <c r="W59" s="1"/>
    </row>
    <row r="60" spans="3:23" ht="35.1" customHeight="1" x14ac:dyDescent="0.25">
      <c r="C60" s="288">
        <v>1000</v>
      </c>
      <c r="D60" s="288">
        <v>1100</v>
      </c>
      <c r="E60" s="288">
        <v>113</v>
      </c>
      <c r="F60" s="294" t="s">
        <v>128</v>
      </c>
      <c r="G60" s="51" t="s">
        <v>43</v>
      </c>
      <c r="H60" s="290"/>
      <c r="I60" s="288">
        <v>15</v>
      </c>
      <c r="J60" s="107">
        <v>5928.06</v>
      </c>
      <c r="K60" s="107"/>
      <c r="L60" s="107">
        <f t="shared" ref="L60" si="12">J60-K60</f>
        <v>5928.06</v>
      </c>
      <c r="M60" s="107"/>
      <c r="N60" s="107">
        <v>628.05999999999995</v>
      </c>
      <c r="O60" s="107">
        <v>628.05999999999995</v>
      </c>
      <c r="P60" s="107">
        <f>L60-O60</f>
        <v>5300</v>
      </c>
      <c r="Q60" s="19"/>
      <c r="R60" s="296"/>
      <c r="S60" s="296"/>
      <c r="T60" s="1"/>
      <c r="U60" s="1"/>
      <c r="V60" s="1"/>
      <c r="W60" s="1"/>
    </row>
    <row r="61" spans="3:23" ht="35.1" customHeight="1" x14ac:dyDescent="0.25">
      <c r="C61" s="288">
        <v>1000</v>
      </c>
      <c r="D61" s="288">
        <v>1100</v>
      </c>
      <c r="E61" s="288">
        <v>113</v>
      </c>
      <c r="F61" s="294" t="s">
        <v>129</v>
      </c>
      <c r="G61" s="10" t="s">
        <v>23</v>
      </c>
      <c r="H61" s="329"/>
      <c r="I61" s="288">
        <v>15</v>
      </c>
      <c r="J61" s="107">
        <v>2379.1999999999998</v>
      </c>
      <c r="K61" s="107">
        <v>20.8</v>
      </c>
      <c r="L61" s="107">
        <f>J61+K61</f>
        <v>2400</v>
      </c>
      <c r="M61" s="107"/>
      <c r="N61" s="107">
        <v>0</v>
      </c>
      <c r="O61" s="108">
        <v>0</v>
      </c>
      <c r="P61" s="107">
        <f t="shared" ref="P61:P62" si="13">L61-O61</f>
        <v>2400</v>
      </c>
      <c r="Q61" s="19"/>
      <c r="R61" s="296"/>
      <c r="S61" s="296"/>
      <c r="T61" s="1"/>
      <c r="U61" s="1"/>
      <c r="V61" s="1"/>
      <c r="W61" s="1"/>
    </row>
    <row r="62" spans="3:23" ht="35.1" customHeight="1" x14ac:dyDescent="0.25">
      <c r="C62" s="288">
        <v>1000</v>
      </c>
      <c r="D62" s="288">
        <v>1100</v>
      </c>
      <c r="E62" s="288">
        <v>113</v>
      </c>
      <c r="F62" s="294"/>
      <c r="G62" s="330" t="s">
        <v>42</v>
      </c>
      <c r="H62" s="290"/>
      <c r="I62" s="288"/>
      <c r="J62" s="107"/>
      <c r="K62" s="107"/>
      <c r="L62" s="107"/>
      <c r="M62" s="107"/>
      <c r="N62" s="107"/>
      <c r="O62" s="107"/>
      <c r="P62" s="107">
        <f t="shared" si="13"/>
        <v>0</v>
      </c>
      <c r="Q62" s="49"/>
      <c r="R62" s="2"/>
      <c r="S62" s="2"/>
      <c r="T62" s="1"/>
      <c r="U62" s="1"/>
      <c r="V62" s="1"/>
      <c r="W62" s="1"/>
    </row>
    <row r="63" spans="3:23" ht="24" customHeight="1" x14ac:dyDescent="0.25">
      <c r="C63" s="53"/>
      <c r="D63" s="54"/>
      <c r="E63" s="54"/>
      <c r="F63" s="24" t="s">
        <v>44</v>
      </c>
      <c r="G63" s="25"/>
      <c r="H63" s="34"/>
      <c r="I63" s="297"/>
      <c r="J63" s="297">
        <f>SUM(J57:J62)</f>
        <v>22951.000000000004</v>
      </c>
      <c r="K63" s="297">
        <f t="shared" ref="K63:P63" si="14">SUM(K57:K62)</f>
        <v>20.8</v>
      </c>
      <c r="L63" s="297">
        <f t="shared" si="14"/>
        <v>22971.800000000003</v>
      </c>
      <c r="M63" s="297">
        <f t="shared" si="14"/>
        <v>0</v>
      </c>
      <c r="N63" s="297">
        <f t="shared" si="14"/>
        <v>1971.7999999999997</v>
      </c>
      <c r="O63" s="297">
        <f t="shared" si="14"/>
        <v>1971.7999999999997</v>
      </c>
      <c r="P63" s="297">
        <f t="shared" si="14"/>
        <v>21000</v>
      </c>
      <c r="Q63" s="55"/>
      <c r="R63" s="2"/>
      <c r="S63" s="2"/>
      <c r="T63" s="1"/>
      <c r="U63" s="1"/>
      <c r="V63" s="1"/>
      <c r="W63" s="1"/>
    </row>
    <row r="64" spans="3:23" ht="35.1" customHeight="1" x14ac:dyDescent="0.25">
      <c r="C64" s="288">
        <v>1000</v>
      </c>
      <c r="D64" s="288">
        <v>1100</v>
      </c>
      <c r="E64" s="288">
        <v>113</v>
      </c>
      <c r="F64" s="295"/>
      <c r="G64" s="10"/>
      <c r="H64" s="290"/>
      <c r="I64" s="288"/>
      <c r="J64" s="107"/>
      <c r="K64" s="107"/>
      <c r="L64" s="107">
        <v>0</v>
      </c>
      <c r="M64" s="107"/>
      <c r="N64" s="107"/>
      <c r="O64" s="107">
        <v>0</v>
      </c>
      <c r="P64" s="107">
        <v>0</v>
      </c>
      <c r="Q64" s="10"/>
      <c r="R64" s="291"/>
      <c r="S64" s="292"/>
      <c r="T64" s="292"/>
      <c r="U64" s="292"/>
      <c r="V64" s="292"/>
      <c r="W64" s="292"/>
    </row>
    <row r="65" spans="3:23" ht="35.1" customHeight="1" x14ac:dyDescent="0.25">
      <c r="C65" s="288">
        <v>1000</v>
      </c>
      <c r="D65" s="288">
        <v>1100</v>
      </c>
      <c r="E65" s="288">
        <v>113</v>
      </c>
      <c r="F65" s="294" t="s">
        <v>130</v>
      </c>
      <c r="G65" s="10" t="s">
        <v>45</v>
      </c>
      <c r="H65" s="295"/>
      <c r="I65" s="288">
        <v>15</v>
      </c>
      <c r="J65" s="308">
        <v>5562.4</v>
      </c>
      <c r="K65" s="308"/>
      <c r="L65" s="308">
        <f>J65-K65</f>
        <v>5562.4</v>
      </c>
      <c r="M65" s="308"/>
      <c r="N65" s="308">
        <v>562.4</v>
      </c>
      <c r="O65" s="308">
        <f>N65</f>
        <v>562.4</v>
      </c>
      <c r="P65" s="309">
        <f>L65-O65</f>
        <v>5000</v>
      </c>
      <c r="Q65" s="10"/>
      <c r="R65" s="291"/>
      <c r="S65" s="292"/>
      <c r="T65" s="292"/>
      <c r="U65" s="292"/>
      <c r="V65" s="292"/>
      <c r="W65" s="292"/>
    </row>
    <row r="66" spans="3:23" ht="35.1" customHeight="1" x14ac:dyDescent="0.25">
      <c r="C66" s="288">
        <v>1000</v>
      </c>
      <c r="D66" s="288">
        <v>1100</v>
      </c>
      <c r="E66" s="288">
        <v>113</v>
      </c>
      <c r="F66" s="294"/>
      <c r="G66" s="10"/>
      <c r="H66" s="1"/>
      <c r="J66" s="108"/>
      <c r="K66" s="108"/>
      <c r="L66" s="108"/>
      <c r="M66" s="108"/>
      <c r="N66" s="108"/>
      <c r="O66" s="108"/>
      <c r="P66" s="309">
        <f t="shared" ref="P66:P68" si="15">L66-O66</f>
        <v>0</v>
      </c>
      <c r="Q66" s="19"/>
      <c r="R66" s="296"/>
      <c r="S66" s="2"/>
      <c r="T66" s="2"/>
      <c r="U66" s="2"/>
      <c r="V66" s="2"/>
      <c r="W66" s="2"/>
    </row>
    <row r="67" spans="3:23" ht="35.1" customHeight="1" x14ac:dyDescent="0.25">
      <c r="C67" s="288">
        <v>1000</v>
      </c>
      <c r="D67" s="288">
        <v>1100</v>
      </c>
      <c r="E67" s="288">
        <v>113</v>
      </c>
      <c r="F67" s="295" t="s">
        <v>218</v>
      </c>
      <c r="G67" s="10" t="s">
        <v>220</v>
      </c>
      <c r="H67" s="290"/>
      <c r="I67" s="288">
        <v>15</v>
      </c>
      <c r="J67" s="107">
        <v>3219.57</v>
      </c>
      <c r="K67" s="107"/>
      <c r="L67" s="107">
        <v>3219.57</v>
      </c>
      <c r="M67" s="107"/>
      <c r="N67" s="107">
        <v>103.78</v>
      </c>
      <c r="O67" s="107">
        <v>103.78</v>
      </c>
      <c r="P67" s="309">
        <f>L67-O67</f>
        <v>3115.79</v>
      </c>
      <c r="Q67" s="19"/>
      <c r="R67" s="296"/>
      <c r="S67" s="2"/>
      <c r="T67" s="2"/>
      <c r="U67" s="2"/>
      <c r="V67" s="2"/>
      <c r="W67" s="2"/>
    </row>
    <row r="68" spans="3:23" ht="35.1" customHeight="1" x14ac:dyDescent="0.25">
      <c r="C68" s="288">
        <v>1000</v>
      </c>
      <c r="D68" s="288">
        <v>1100</v>
      </c>
      <c r="E68" s="288">
        <v>113</v>
      </c>
      <c r="F68" s="294" t="s">
        <v>131</v>
      </c>
      <c r="G68" s="10" t="s">
        <v>23</v>
      </c>
      <c r="H68" s="329"/>
      <c r="I68" s="288">
        <v>15</v>
      </c>
      <c r="J68" s="107">
        <v>2379.1999999999998</v>
      </c>
      <c r="K68" s="107">
        <v>20.8</v>
      </c>
      <c r="L68" s="107">
        <f>J68+K68</f>
        <v>2400</v>
      </c>
      <c r="M68" s="107"/>
      <c r="N68" s="107">
        <v>0</v>
      </c>
      <c r="O68" s="108">
        <v>0</v>
      </c>
      <c r="P68" s="107">
        <f t="shared" si="15"/>
        <v>2400</v>
      </c>
      <c r="Q68" s="19"/>
      <c r="R68" s="296"/>
      <c r="S68" s="296"/>
      <c r="T68" s="2"/>
      <c r="U68" s="2"/>
      <c r="V68" s="2"/>
      <c r="W68" s="2"/>
    </row>
    <row r="69" spans="3:23" ht="35.1" customHeight="1" x14ac:dyDescent="0.25">
      <c r="C69" s="288">
        <v>1000</v>
      </c>
      <c r="D69" s="288">
        <v>1100</v>
      </c>
      <c r="E69" s="288">
        <v>113</v>
      </c>
      <c r="F69" s="295" t="s">
        <v>46</v>
      </c>
      <c r="G69" s="10" t="s">
        <v>47</v>
      </c>
      <c r="H69" s="290"/>
      <c r="I69" s="288">
        <v>15</v>
      </c>
      <c r="J69" s="107">
        <v>1975</v>
      </c>
      <c r="K69" s="107">
        <v>75</v>
      </c>
      <c r="L69" s="107">
        <f>J69+K69</f>
        <v>2050</v>
      </c>
      <c r="M69" s="107"/>
      <c r="N69" s="107"/>
      <c r="O69" s="107"/>
      <c r="P69" s="107">
        <f>L69</f>
        <v>2050</v>
      </c>
      <c r="Q69" s="19"/>
      <c r="R69" s="291"/>
      <c r="S69" s="292"/>
      <c r="T69" s="292"/>
      <c r="U69" s="292"/>
      <c r="V69" s="292"/>
      <c r="W69" s="292"/>
    </row>
    <row r="70" spans="3:23" ht="18.75" customHeight="1" x14ac:dyDescent="0.25">
      <c r="C70" s="54"/>
      <c r="D70" s="54"/>
      <c r="E70" s="54"/>
      <c r="F70" s="24" t="s">
        <v>48</v>
      </c>
      <c r="G70" s="25"/>
      <c r="H70" s="61"/>
      <c r="I70" s="331"/>
      <c r="J70" s="298">
        <f>SUM(J64:J69)</f>
        <v>13136.169999999998</v>
      </c>
      <c r="K70" s="298">
        <f t="shared" ref="K70:N70" si="16">SUM(K64:K69)</f>
        <v>95.8</v>
      </c>
      <c r="L70" s="298">
        <f t="shared" si="16"/>
        <v>13231.97</v>
      </c>
      <c r="M70" s="298">
        <f t="shared" si="16"/>
        <v>0</v>
      </c>
      <c r="N70" s="298">
        <f t="shared" si="16"/>
        <v>666.18</v>
      </c>
      <c r="O70" s="298">
        <f>SUM(O64:O69)</f>
        <v>666.18</v>
      </c>
      <c r="P70" s="298">
        <f>SUM(P64:P69)</f>
        <v>12565.79</v>
      </c>
      <c r="Q70" s="332"/>
      <c r="R70" s="296"/>
      <c r="S70" s="2"/>
      <c r="T70" s="2"/>
      <c r="U70" s="2"/>
      <c r="V70" s="2"/>
      <c r="W70" s="2"/>
    </row>
    <row r="71" spans="3:23" ht="35.1" customHeight="1" x14ac:dyDescent="0.25">
      <c r="C71" s="288">
        <v>1000</v>
      </c>
      <c r="D71" s="288">
        <v>1100</v>
      </c>
      <c r="E71" s="288">
        <v>113</v>
      </c>
      <c r="F71" s="294" t="s">
        <v>132</v>
      </c>
      <c r="G71" s="50" t="s">
        <v>49</v>
      </c>
      <c r="H71" s="295"/>
      <c r="I71" s="288">
        <v>15</v>
      </c>
      <c r="J71" s="107">
        <v>9541</v>
      </c>
      <c r="K71" s="107">
        <v>0</v>
      </c>
      <c r="L71" s="107">
        <v>9541</v>
      </c>
      <c r="M71" s="107"/>
      <c r="N71" s="107">
        <v>1400</v>
      </c>
      <c r="O71" s="107">
        <v>1400</v>
      </c>
      <c r="P71" s="107">
        <f>L71-O71</f>
        <v>8141</v>
      </c>
      <c r="Q71" s="19"/>
      <c r="R71" s="296"/>
      <c r="S71" s="2"/>
      <c r="T71" s="2"/>
      <c r="U71" s="2"/>
      <c r="V71" s="2"/>
      <c r="W71" s="2"/>
    </row>
    <row r="72" spans="3:23" ht="35.1" customHeight="1" x14ac:dyDescent="0.25">
      <c r="C72" s="288">
        <v>1000</v>
      </c>
      <c r="D72" s="288">
        <v>1100</v>
      </c>
      <c r="E72" s="288">
        <v>113</v>
      </c>
      <c r="F72" s="295"/>
      <c r="G72" s="136" t="s">
        <v>162</v>
      </c>
      <c r="H72" s="290"/>
      <c r="I72" s="288"/>
      <c r="J72" s="107"/>
      <c r="K72" s="107"/>
      <c r="L72" s="107"/>
      <c r="M72" s="107"/>
      <c r="N72" s="107"/>
      <c r="O72" s="107"/>
      <c r="P72" s="107"/>
      <c r="Q72" s="19"/>
      <c r="R72" s="296"/>
      <c r="S72" s="2"/>
      <c r="T72" s="2"/>
      <c r="U72" s="2"/>
      <c r="V72" s="2"/>
      <c r="W72" s="2"/>
    </row>
    <row r="73" spans="3:23" ht="35.1" customHeight="1" x14ac:dyDescent="0.25">
      <c r="C73" s="288">
        <v>1000</v>
      </c>
      <c r="D73" s="288">
        <v>1100</v>
      </c>
      <c r="E73" s="288">
        <v>113</v>
      </c>
      <c r="F73" s="294"/>
      <c r="G73" s="10"/>
      <c r="H73" s="300"/>
      <c r="I73" s="288"/>
      <c r="J73" s="107"/>
      <c r="K73" s="107">
        <v>0</v>
      </c>
      <c r="L73" s="107">
        <f>J73-K73</f>
        <v>0</v>
      </c>
      <c r="M73" s="107"/>
      <c r="N73" s="107"/>
      <c r="O73" s="107"/>
      <c r="P73" s="107">
        <f>L73-O73</f>
        <v>0</v>
      </c>
      <c r="Q73" s="19"/>
      <c r="R73" s="296"/>
      <c r="S73" s="2"/>
      <c r="T73" s="2"/>
      <c r="U73" s="2"/>
      <c r="V73" s="2"/>
      <c r="W73" s="2"/>
    </row>
    <row r="74" spans="3:23" ht="35.1" customHeight="1" x14ac:dyDescent="0.25">
      <c r="C74" s="288">
        <v>1000</v>
      </c>
      <c r="D74" s="288">
        <v>1100</v>
      </c>
      <c r="E74" s="288">
        <v>113</v>
      </c>
      <c r="F74" s="295" t="s">
        <v>193</v>
      </c>
      <c r="G74" s="10" t="s">
        <v>50</v>
      </c>
      <c r="H74" s="290"/>
      <c r="I74" s="288">
        <v>15</v>
      </c>
      <c r="J74" s="108">
        <v>4953.2</v>
      </c>
      <c r="K74" s="108"/>
      <c r="L74" s="107">
        <f t="shared" ref="L74" si="17">J74+K74</f>
        <v>4953.2</v>
      </c>
      <c r="M74" s="108"/>
      <c r="N74" s="108">
        <v>453.2</v>
      </c>
      <c r="O74" s="301">
        <f>N74</f>
        <v>453.2</v>
      </c>
      <c r="P74" s="107">
        <f>L74-O74</f>
        <v>4500</v>
      </c>
      <c r="Q74" s="19"/>
      <c r="R74" s="296"/>
      <c r="S74" s="2"/>
      <c r="T74" s="2"/>
      <c r="U74" s="2"/>
      <c r="V74" s="2"/>
      <c r="W74" s="2"/>
    </row>
    <row r="75" spans="3:23" ht="35.1" customHeight="1" x14ac:dyDescent="0.25">
      <c r="C75" s="288">
        <v>1000</v>
      </c>
      <c r="D75" s="288">
        <v>1100</v>
      </c>
      <c r="E75" s="288">
        <v>113</v>
      </c>
      <c r="F75" s="295" t="s">
        <v>185</v>
      </c>
      <c r="G75" s="10" t="s">
        <v>181</v>
      </c>
      <c r="H75" s="290"/>
      <c r="I75" s="288">
        <v>15</v>
      </c>
      <c r="J75" s="107">
        <v>4298.5</v>
      </c>
      <c r="K75" s="107">
        <v>0</v>
      </c>
      <c r="L75" s="107">
        <f>J75-K75</f>
        <v>4298.5</v>
      </c>
      <c r="M75" s="107"/>
      <c r="N75" s="107">
        <v>348.5</v>
      </c>
      <c r="O75" s="107">
        <v>348.5</v>
      </c>
      <c r="P75" s="107">
        <f>L75-O75</f>
        <v>3950</v>
      </c>
      <c r="Q75" s="19"/>
      <c r="R75" s="296"/>
      <c r="S75" s="2"/>
      <c r="T75" s="2"/>
      <c r="U75" s="2"/>
      <c r="V75" s="2"/>
      <c r="W75" s="2"/>
    </row>
    <row r="76" spans="3:23" ht="35.1" customHeight="1" x14ac:dyDescent="0.25">
      <c r="C76" s="288">
        <v>1000</v>
      </c>
      <c r="D76" s="288">
        <v>1100</v>
      </c>
      <c r="E76" s="288">
        <v>113</v>
      </c>
      <c r="F76" s="294" t="s">
        <v>133</v>
      </c>
      <c r="G76" s="50" t="s">
        <v>51</v>
      </c>
      <c r="H76" s="295"/>
      <c r="I76" s="288">
        <v>15</v>
      </c>
      <c r="J76" s="107">
        <v>4298.5</v>
      </c>
      <c r="K76" s="107">
        <v>0</v>
      </c>
      <c r="L76" s="107">
        <f>J76-K76</f>
        <v>4298.5</v>
      </c>
      <c r="M76" s="107"/>
      <c r="N76" s="107">
        <v>348.5</v>
      </c>
      <c r="O76" s="107">
        <v>348.5</v>
      </c>
      <c r="P76" s="107">
        <f>L76-O76</f>
        <v>3950</v>
      </c>
      <c r="Q76" s="19"/>
      <c r="R76" s="296"/>
      <c r="S76" s="2"/>
      <c r="T76" s="2"/>
      <c r="U76" s="2"/>
      <c r="V76" s="2"/>
      <c r="W76" s="2"/>
    </row>
    <row r="77" spans="3:23" ht="28.5" customHeight="1" x14ac:dyDescent="0.25">
      <c r="C77" s="24"/>
      <c r="D77" s="24"/>
      <c r="E77" s="24"/>
      <c r="F77" s="24" t="s">
        <v>52</v>
      </c>
      <c r="G77" s="25"/>
      <c r="H77" s="61"/>
      <c r="I77" s="331"/>
      <c r="J77" s="298">
        <f>SUM(J71:J76)</f>
        <v>23091.200000000001</v>
      </c>
      <c r="K77" s="298">
        <f t="shared" ref="K77:P77" si="18">SUM(K71:K76)</f>
        <v>0</v>
      </c>
      <c r="L77" s="298">
        <f t="shared" si="18"/>
        <v>23091.200000000001</v>
      </c>
      <c r="M77" s="298">
        <f t="shared" si="18"/>
        <v>0</v>
      </c>
      <c r="N77" s="298">
        <f t="shared" si="18"/>
        <v>2550.1999999999998</v>
      </c>
      <c r="O77" s="298">
        <f t="shared" si="18"/>
        <v>2550.1999999999998</v>
      </c>
      <c r="P77" s="298">
        <f t="shared" si="18"/>
        <v>20541</v>
      </c>
      <c r="Q77" s="28"/>
      <c r="R77" s="296"/>
      <c r="S77" s="2"/>
      <c r="T77" s="2"/>
      <c r="U77" s="2"/>
      <c r="V77" s="2"/>
      <c r="W77" s="2"/>
    </row>
    <row r="78" spans="3:23" ht="27" customHeight="1" x14ac:dyDescent="0.25">
      <c r="C78" s="312"/>
      <c r="D78" s="312"/>
      <c r="E78" s="312"/>
      <c r="F78" s="313"/>
      <c r="G78" s="292"/>
      <c r="H78" s="314"/>
      <c r="I78" s="315"/>
      <c r="J78" s="315"/>
      <c r="K78" s="315"/>
      <c r="L78" s="315"/>
      <c r="M78" s="315"/>
      <c r="N78" s="315"/>
      <c r="O78" s="315"/>
      <c r="P78" s="315"/>
      <c r="Q78" s="291"/>
      <c r="R78" s="2"/>
      <c r="S78" s="2"/>
      <c r="T78" s="2"/>
      <c r="U78" s="2"/>
      <c r="V78" s="2"/>
      <c r="W78" s="2"/>
    </row>
    <row r="79" spans="3:23" ht="27" customHeight="1" x14ac:dyDescent="0.25">
      <c r="C79" s="312"/>
      <c r="D79" s="312"/>
      <c r="E79" s="312"/>
      <c r="F79" s="313"/>
      <c r="G79" s="292"/>
      <c r="H79" s="314"/>
      <c r="I79" s="315"/>
      <c r="J79" s="315"/>
      <c r="K79" s="315"/>
      <c r="L79" s="315"/>
      <c r="M79" s="315"/>
      <c r="N79" s="315"/>
      <c r="O79" s="315"/>
      <c r="P79" s="315"/>
      <c r="Q79" s="291"/>
      <c r="R79" s="2"/>
      <c r="S79" s="2"/>
      <c r="T79" s="2"/>
      <c r="U79" s="2"/>
      <c r="V79" s="2"/>
      <c r="W79" s="2"/>
    </row>
    <row r="80" spans="3:23" ht="27" customHeight="1" x14ac:dyDescent="0.25">
      <c r="C80" s="312"/>
      <c r="D80" s="312"/>
      <c r="E80" s="312"/>
      <c r="F80" s="437"/>
      <c r="G80" s="437"/>
      <c r="H80" s="437"/>
      <c r="Q80" s="291"/>
      <c r="R80" s="2"/>
      <c r="S80" s="2"/>
      <c r="T80" s="2"/>
      <c r="U80" s="2"/>
      <c r="V80" s="2"/>
      <c r="W80" s="2"/>
    </row>
    <row r="81" spans="3:23" ht="27" customHeight="1" x14ac:dyDescent="0.25">
      <c r="C81" s="312"/>
      <c r="D81" s="312"/>
      <c r="E81" s="312"/>
      <c r="F81" s="437" t="s">
        <v>0</v>
      </c>
      <c r="G81" s="437"/>
      <c r="H81" s="437"/>
      <c r="I81" s="315"/>
      <c r="J81" s="315"/>
      <c r="K81" s="315"/>
      <c r="L81" s="315"/>
      <c r="M81" s="315"/>
      <c r="N81" s="315"/>
      <c r="O81" s="315"/>
      <c r="P81" s="315"/>
      <c r="Q81" s="291"/>
      <c r="R81" s="2"/>
      <c r="S81" s="2"/>
      <c r="T81" s="2"/>
      <c r="U81" s="2"/>
      <c r="V81" s="2"/>
      <c r="W81" s="2"/>
    </row>
    <row r="82" spans="3:23" ht="18" x14ac:dyDescent="0.25">
      <c r="C82" s="282"/>
      <c r="D82" s="2"/>
      <c r="E82" s="2"/>
      <c r="F82" s="437" t="s">
        <v>1</v>
      </c>
      <c r="G82" s="437"/>
      <c r="H82" s="437"/>
      <c r="I82" s="437" t="s">
        <v>270</v>
      </c>
      <c r="J82" s="437"/>
      <c r="K82" s="437"/>
      <c r="L82" s="437"/>
      <c r="M82" s="437"/>
      <c r="N82" s="437"/>
      <c r="O82" s="437"/>
      <c r="P82" s="437"/>
      <c r="Q82" s="2"/>
      <c r="R82" s="2"/>
      <c r="S82" s="296"/>
    </row>
    <row r="83" spans="3:23" ht="18" x14ac:dyDescent="0.25">
      <c r="C83" s="283"/>
      <c r="D83" s="2"/>
      <c r="E83" s="2"/>
      <c r="F83" s="453"/>
      <c r="G83" s="453"/>
      <c r="H83" s="453"/>
      <c r="I83" s="316"/>
      <c r="J83" s="316"/>
      <c r="K83" s="316"/>
      <c r="L83" s="316"/>
      <c r="M83" s="316"/>
      <c r="N83" s="316"/>
      <c r="O83" s="316"/>
      <c r="P83" s="316"/>
      <c r="Q83" s="2"/>
      <c r="R83" s="2"/>
      <c r="S83" s="296"/>
    </row>
    <row r="84" spans="3:23" x14ac:dyDescent="0.25">
      <c r="C84" s="407" t="s">
        <v>9</v>
      </c>
      <c r="D84" s="407" t="s">
        <v>10</v>
      </c>
      <c r="E84" s="407" t="s">
        <v>11</v>
      </c>
      <c r="F84" s="438" t="s">
        <v>2</v>
      </c>
      <c r="G84" s="438" t="s">
        <v>38</v>
      </c>
      <c r="H84" s="438" t="s">
        <v>4</v>
      </c>
      <c r="I84" s="441" t="s">
        <v>12</v>
      </c>
      <c r="J84" s="327" t="s">
        <v>56</v>
      </c>
      <c r="K84" s="328"/>
      <c r="L84" s="328"/>
      <c r="M84" s="449" t="s">
        <v>6</v>
      </c>
      <c r="N84" s="450"/>
      <c r="O84" s="451"/>
      <c r="P84" s="445" t="s">
        <v>7</v>
      </c>
      <c r="Q84" s="445" t="s">
        <v>8</v>
      </c>
      <c r="R84" s="2"/>
      <c r="S84" s="296"/>
    </row>
    <row r="85" spans="3:23" x14ac:dyDescent="0.25">
      <c r="C85" s="452"/>
      <c r="D85" s="452"/>
      <c r="E85" s="452"/>
      <c r="F85" s="439"/>
      <c r="G85" s="439"/>
      <c r="H85" s="439"/>
      <c r="I85" s="448"/>
      <c r="J85" s="441" t="s">
        <v>13</v>
      </c>
      <c r="K85" s="441" t="s">
        <v>14</v>
      </c>
      <c r="L85" s="443" t="s">
        <v>15</v>
      </c>
      <c r="M85" s="441" t="s">
        <v>16</v>
      </c>
      <c r="N85" s="407" t="s">
        <v>17</v>
      </c>
      <c r="O85" s="407" t="s">
        <v>18</v>
      </c>
      <c r="P85" s="446"/>
      <c r="Q85" s="446"/>
      <c r="R85" s="2"/>
      <c r="S85" s="296"/>
    </row>
    <row r="86" spans="3:23" ht="22.5" customHeight="1" x14ac:dyDescent="0.25">
      <c r="C86" s="408"/>
      <c r="D86" s="408"/>
      <c r="E86" s="408"/>
      <c r="F86" s="440"/>
      <c r="G86" s="440"/>
      <c r="H86" s="440"/>
      <c r="I86" s="442"/>
      <c r="J86" s="442"/>
      <c r="K86" s="442"/>
      <c r="L86" s="444"/>
      <c r="M86" s="442"/>
      <c r="N86" s="408"/>
      <c r="O86" s="408"/>
      <c r="P86" s="447"/>
      <c r="Q86" s="447"/>
      <c r="R86" s="2"/>
      <c r="S86" s="296"/>
    </row>
    <row r="87" spans="3:23" ht="35.1" customHeight="1" x14ac:dyDescent="0.25">
      <c r="C87" s="288">
        <v>1000</v>
      </c>
      <c r="D87" s="288">
        <v>1100</v>
      </c>
      <c r="E87" s="288">
        <v>113</v>
      </c>
      <c r="F87" s="295" t="s">
        <v>63</v>
      </c>
      <c r="G87" s="10" t="s">
        <v>64</v>
      </c>
      <c r="H87" s="290"/>
      <c r="I87" s="288">
        <v>15</v>
      </c>
      <c r="J87" s="107">
        <v>2730.31</v>
      </c>
      <c r="K87" s="107">
        <v>0</v>
      </c>
      <c r="L87" s="107">
        <f>J87+K87</f>
        <v>2730.31</v>
      </c>
      <c r="M87" s="107"/>
      <c r="N87" s="107">
        <v>30.31</v>
      </c>
      <c r="O87" s="107">
        <v>30.31</v>
      </c>
      <c r="P87" s="107">
        <f>L87-O87</f>
        <v>2700</v>
      </c>
      <c r="Q87" s="10"/>
      <c r="R87" s="2"/>
      <c r="S87" s="296"/>
    </row>
    <row r="88" spans="3:23" ht="35.1" customHeight="1" x14ac:dyDescent="0.25">
      <c r="C88" s="62"/>
      <c r="D88" s="62"/>
      <c r="E88" s="62"/>
      <c r="F88" s="24" t="s">
        <v>65</v>
      </c>
      <c r="G88" s="25"/>
      <c r="H88" s="61"/>
      <c r="I88" s="320"/>
      <c r="J88" s="298">
        <f>J87</f>
        <v>2730.31</v>
      </c>
      <c r="K88" s="298">
        <f t="shared" ref="K88:P88" si="19">K87</f>
        <v>0</v>
      </c>
      <c r="L88" s="298">
        <f t="shared" si="19"/>
        <v>2730.31</v>
      </c>
      <c r="M88" s="298">
        <f t="shared" si="19"/>
        <v>0</v>
      </c>
      <c r="N88" s="298">
        <f t="shared" si="19"/>
        <v>30.31</v>
      </c>
      <c r="O88" s="298">
        <f t="shared" si="19"/>
        <v>30.31</v>
      </c>
      <c r="P88" s="298">
        <f t="shared" si="19"/>
        <v>2700</v>
      </c>
      <c r="Q88" s="33"/>
      <c r="R88" s="2"/>
      <c r="S88" s="296"/>
    </row>
    <row r="89" spans="3:23" ht="35.1" customHeight="1" x14ac:dyDescent="0.25">
      <c r="C89" s="288">
        <v>1000</v>
      </c>
      <c r="D89" s="288">
        <v>1100</v>
      </c>
      <c r="E89" s="288">
        <v>113</v>
      </c>
      <c r="F89" s="294"/>
      <c r="G89" s="10" t="s">
        <v>66</v>
      </c>
      <c r="H89" s="329"/>
      <c r="I89" s="288">
        <v>0</v>
      </c>
      <c r="J89" s="107">
        <v>0</v>
      </c>
      <c r="K89" s="107">
        <v>0</v>
      </c>
      <c r="L89" s="107">
        <v>0</v>
      </c>
      <c r="M89" s="107"/>
      <c r="N89" s="107"/>
      <c r="O89" s="107"/>
      <c r="P89" s="107">
        <v>0</v>
      </c>
      <c r="Q89" s="19"/>
      <c r="R89" s="2"/>
      <c r="S89" s="296"/>
    </row>
    <row r="90" spans="3:23" ht="35.1" customHeight="1" x14ac:dyDescent="0.25">
      <c r="C90" s="288">
        <v>1000</v>
      </c>
      <c r="D90" s="288">
        <v>1100</v>
      </c>
      <c r="E90" s="288">
        <v>113</v>
      </c>
      <c r="F90" s="295" t="s">
        <v>204</v>
      </c>
      <c r="G90" s="10" t="s">
        <v>67</v>
      </c>
      <c r="H90" s="290"/>
      <c r="I90" s="288">
        <v>15</v>
      </c>
      <c r="J90" s="308">
        <v>5562.4</v>
      </c>
      <c r="K90" s="308"/>
      <c r="L90" s="308">
        <f>J90-K90</f>
        <v>5562.4</v>
      </c>
      <c r="M90" s="308"/>
      <c r="N90" s="308">
        <v>562.4</v>
      </c>
      <c r="O90" s="308">
        <f>N90</f>
        <v>562.4</v>
      </c>
      <c r="P90" s="309">
        <f>L90-O90</f>
        <v>5000</v>
      </c>
      <c r="Q90" s="19"/>
      <c r="R90" s="2"/>
      <c r="S90" s="296"/>
    </row>
    <row r="91" spans="3:23" ht="35.1" customHeight="1" x14ac:dyDescent="0.25">
      <c r="C91" s="288">
        <v>1000</v>
      </c>
      <c r="D91" s="288">
        <v>1100</v>
      </c>
      <c r="E91" s="288">
        <v>113</v>
      </c>
      <c r="F91" s="295" t="s">
        <v>167</v>
      </c>
      <c r="G91" s="10" t="s">
        <v>47</v>
      </c>
      <c r="H91" s="290"/>
      <c r="I91" s="288">
        <v>15</v>
      </c>
      <c r="J91" s="107">
        <v>2392.4299999999998</v>
      </c>
      <c r="K91" s="107">
        <f>19.95+0.62</f>
        <v>20.57</v>
      </c>
      <c r="L91" s="107">
        <f>J91+K91</f>
        <v>2413</v>
      </c>
      <c r="M91" s="107"/>
      <c r="N91" s="107"/>
      <c r="O91" s="107"/>
      <c r="P91" s="107">
        <f>L91-O91</f>
        <v>2413</v>
      </c>
      <c r="Q91" s="19"/>
      <c r="R91" s="2"/>
      <c r="S91" s="296"/>
    </row>
    <row r="92" spans="3:23" ht="35.1" customHeight="1" x14ac:dyDescent="0.25">
      <c r="C92" s="40"/>
      <c r="D92" s="40"/>
      <c r="E92" s="40"/>
      <c r="F92" s="25" t="s">
        <v>68</v>
      </c>
      <c r="G92" s="33"/>
      <c r="H92" s="90"/>
      <c r="I92" s="333"/>
      <c r="J92" s="298">
        <f>SUM(J89:J91)</f>
        <v>7954.83</v>
      </c>
      <c r="K92" s="298">
        <f t="shared" ref="K92:O92" si="20">SUM(K89:K91)</f>
        <v>20.57</v>
      </c>
      <c r="L92" s="298">
        <f t="shared" si="20"/>
        <v>7975.4</v>
      </c>
      <c r="M92" s="298">
        <f t="shared" si="20"/>
        <v>0</v>
      </c>
      <c r="N92" s="298">
        <f t="shared" si="20"/>
        <v>562.4</v>
      </c>
      <c r="O92" s="298">
        <f t="shared" si="20"/>
        <v>562.4</v>
      </c>
      <c r="P92" s="298">
        <f>SUM(P89:P91)</f>
        <v>7413</v>
      </c>
      <c r="Q92" s="35"/>
      <c r="R92" s="2"/>
      <c r="S92" s="296"/>
    </row>
    <row r="93" spans="3:23" ht="35.1" customHeight="1" x14ac:dyDescent="0.25">
      <c r="C93" s="288">
        <v>1000</v>
      </c>
      <c r="D93" s="288">
        <v>1100</v>
      </c>
      <c r="E93" s="288">
        <v>113</v>
      </c>
      <c r="F93" s="294"/>
      <c r="G93" s="10" t="s">
        <v>69</v>
      </c>
      <c r="H93" s="305"/>
      <c r="I93" s="288"/>
      <c r="J93" s="107">
        <v>0</v>
      </c>
      <c r="K93" s="107"/>
      <c r="L93" s="107">
        <v>0</v>
      </c>
      <c r="M93" s="107"/>
      <c r="N93" s="107">
        <v>0</v>
      </c>
      <c r="O93" s="107">
        <f>N93</f>
        <v>0</v>
      </c>
      <c r="P93" s="107">
        <f>L93-O93</f>
        <v>0</v>
      </c>
      <c r="Q93" s="19"/>
      <c r="R93" s="2"/>
      <c r="S93" s="296"/>
    </row>
    <row r="94" spans="3:23" ht="35.1" customHeight="1" x14ac:dyDescent="0.25">
      <c r="C94" s="288">
        <v>1000</v>
      </c>
      <c r="D94" s="288">
        <v>1100</v>
      </c>
      <c r="E94" s="288">
        <v>113</v>
      </c>
      <c r="F94" s="294" t="s">
        <v>172</v>
      </c>
      <c r="G94" s="10" t="s">
        <v>42</v>
      </c>
      <c r="H94" s="334"/>
      <c r="I94" s="288">
        <v>15</v>
      </c>
      <c r="J94" s="234">
        <v>3791.07</v>
      </c>
      <c r="K94" s="234">
        <v>0</v>
      </c>
      <c r="L94" s="234">
        <v>3791.07</v>
      </c>
      <c r="M94" s="234"/>
      <c r="N94" s="234">
        <v>291.07</v>
      </c>
      <c r="O94" s="234">
        <v>291.07</v>
      </c>
      <c r="P94" s="108">
        <f>L94-O94</f>
        <v>3500</v>
      </c>
      <c r="Q94" s="19"/>
      <c r="R94" s="2"/>
      <c r="S94" s="296"/>
    </row>
    <row r="95" spans="3:23" ht="35.1" customHeight="1" x14ac:dyDescent="0.25">
      <c r="C95" s="288">
        <v>1000</v>
      </c>
      <c r="D95" s="288">
        <v>1100</v>
      </c>
      <c r="E95" s="288">
        <v>113</v>
      </c>
      <c r="F95" s="294" t="s">
        <v>140</v>
      </c>
      <c r="G95" s="10" t="s">
        <v>69</v>
      </c>
      <c r="H95" s="334"/>
      <c r="I95" s="288">
        <v>15</v>
      </c>
      <c r="J95" s="107">
        <v>3426.28</v>
      </c>
      <c r="K95" s="107"/>
      <c r="L95" s="107">
        <f>J95+K95</f>
        <v>3426.28</v>
      </c>
      <c r="M95" s="107"/>
      <c r="N95" s="107">
        <v>126.28</v>
      </c>
      <c r="O95" s="107">
        <f t="shared" ref="O95:O97" si="21">N95</f>
        <v>126.28</v>
      </c>
      <c r="P95" s="107">
        <f t="shared" ref="P95:P97" si="22">L95-O95</f>
        <v>3300</v>
      </c>
      <c r="Q95" s="19"/>
      <c r="R95" s="2"/>
      <c r="S95" s="296"/>
    </row>
    <row r="96" spans="3:23" ht="35.1" customHeight="1" x14ac:dyDescent="0.25">
      <c r="C96" s="288">
        <v>1000</v>
      </c>
      <c r="D96" s="288">
        <v>1100</v>
      </c>
      <c r="E96" s="288">
        <v>113</v>
      </c>
      <c r="F96" s="295" t="s">
        <v>214</v>
      </c>
      <c r="G96" s="10" t="s">
        <v>69</v>
      </c>
      <c r="H96" s="290"/>
      <c r="I96" s="288">
        <v>15</v>
      </c>
      <c r="J96" s="107">
        <v>3426.28</v>
      </c>
      <c r="K96" s="107"/>
      <c r="L96" s="107">
        <f>J96+K96</f>
        <v>3426.28</v>
      </c>
      <c r="M96" s="107"/>
      <c r="N96" s="107">
        <v>126.28</v>
      </c>
      <c r="O96" s="107">
        <f t="shared" si="21"/>
        <v>126.28</v>
      </c>
      <c r="P96" s="107">
        <f t="shared" si="22"/>
        <v>3300</v>
      </c>
      <c r="Q96" s="19"/>
      <c r="R96" s="2"/>
      <c r="S96" s="296"/>
    </row>
    <row r="97" spans="1:19" ht="35.1" customHeight="1" x14ac:dyDescent="0.25">
      <c r="C97" s="288">
        <v>1000</v>
      </c>
      <c r="D97" s="288">
        <v>1100</v>
      </c>
      <c r="E97" s="288">
        <v>113</v>
      </c>
      <c r="F97" s="294" t="s">
        <v>231</v>
      </c>
      <c r="G97" s="10" t="s">
        <v>69</v>
      </c>
      <c r="H97" s="305"/>
      <c r="I97" s="288">
        <v>15</v>
      </c>
      <c r="J97" s="107">
        <v>3426.28</v>
      </c>
      <c r="K97" s="107"/>
      <c r="L97" s="107">
        <f>J97+K97</f>
        <v>3426.28</v>
      </c>
      <c r="M97" s="107"/>
      <c r="N97" s="107">
        <v>126.28</v>
      </c>
      <c r="O97" s="107">
        <f t="shared" si="21"/>
        <v>126.28</v>
      </c>
      <c r="P97" s="107">
        <f t="shared" si="22"/>
        <v>3300</v>
      </c>
      <c r="Q97" s="19"/>
      <c r="R97" s="2"/>
      <c r="S97" s="296"/>
    </row>
    <row r="98" spans="1:19" ht="35.1" customHeight="1" x14ac:dyDescent="0.25">
      <c r="C98" s="288">
        <v>1000</v>
      </c>
      <c r="D98" s="288">
        <v>1100</v>
      </c>
      <c r="E98" s="288">
        <v>113</v>
      </c>
      <c r="F98" s="295"/>
      <c r="G98" s="10"/>
      <c r="H98" s="290"/>
      <c r="I98" s="288"/>
      <c r="J98" s="107"/>
      <c r="K98" s="107"/>
      <c r="L98" s="107"/>
      <c r="M98" s="107"/>
      <c r="N98" s="107"/>
      <c r="O98" s="107"/>
      <c r="P98" s="107"/>
      <c r="Q98" s="377"/>
      <c r="R98" s="2"/>
      <c r="S98" s="2"/>
    </row>
    <row r="99" spans="1:19" ht="35.1" customHeight="1" x14ac:dyDescent="0.25">
      <c r="A99" t="s">
        <v>199</v>
      </c>
      <c r="C99" s="54"/>
      <c r="D99" s="54"/>
      <c r="E99" s="54"/>
      <c r="F99" s="54" t="s">
        <v>70</v>
      </c>
      <c r="G99" s="70"/>
      <c r="H99" s="129"/>
      <c r="I99" s="335"/>
      <c r="J99" s="336">
        <f>SUM(J93:J98)</f>
        <v>14069.910000000002</v>
      </c>
      <c r="K99" s="336">
        <f t="shared" ref="K99:M99" si="23">SUM(K93:K98)</f>
        <v>0</v>
      </c>
      <c r="L99" s="336">
        <f>SUM(L93:L98)</f>
        <v>14069.910000000002</v>
      </c>
      <c r="M99" s="336">
        <f t="shared" si="23"/>
        <v>0</v>
      </c>
      <c r="N99" s="336">
        <f>SUM(N93:N98)</f>
        <v>669.91</v>
      </c>
      <c r="O99" s="336">
        <f>SUM(O93:O98)</f>
        <v>669.91</v>
      </c>
      <c r="P99" s="336">
        <f>SUM(P93:P98)</f>
        <v>13400</v>
      </c>
      <c r="Q99" s="24"/>
      <c r="R99" s="2"/>
      <c r="S99" s="2"/>
    </row>
    <row r="100" spans="1:19" x14ac:dyDescent="0.25">
      <c r="C100" s="312"/>
      <c r="D100" s="312"/>
      <c r="E100" s="312"/>
      <c r="F100" s="312"/>
      <c r="G100" s="380"/>
      <c r="H100" s="381"/>
      <c r="I100" s="339"/>
      <c r="J100" s="340"/>
      <c r="K100" s="340"/>
      <c r="L100" s="340"/>
      <c r="M100" s="340"/>
      <c r="N100" s="340"/>
      <c r="O100" s="340"/>
      <c r="P100" s="340"/>
      <c r="Q100" s="313"/>
      <c r="R100" s="2"/>
      <c r="S100" s="2"/>
    </row>
    <row r="101" spans="1:19" ht="18" x14ac:dyDescent="0.25">
      <c r="C101" s="312"/>
      <c r="D101" s="312"/>
      <c r="E101" s="312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291"/>
      <c r="R101" s="2"/>
      <c r="S101" s="296"/>
    </row>
    <row r="102" spans="1:19" ht="18" x14ac:dyDescent="0.25">
      <c r="C102" s="312"/>
      <c r="D102" s="312"/>
      <c r="E102" s="312"/>
      <c r="F102" s="437" t="s">
        <v>0</v>
      </c>
      <c r="G102" s="437"/>
      <c r="H102" s="437"/>
      <c r="I102" s="315"/>
      <c r="J102" s="315"/>
      <c r="K102" s="315"/>
      <c r="L102" s="315"/>
      <c r="M102" s="315"/>
      <c r="N102" s="315"/>
      <c r="O102" s="315"/>
      <c r="P102" s="315"/>
      <c r="Q102" s="291"/>
      <c r="R102" s="2"/>
      <c r="S102" s="296"/>
    </row>
    <row r="103" spans="1:19" ht="18" x14ac:dyDescent="0.25">
      <c r="C103" s="282"/>
      <c r="D103" s="2"/>
      <c r="E103" s="2"/>
      <c r="F103" s="437" t="s">
        <v>1</v>
      </c>
      <c r="G103" s="437"/>
      <c r="H103" s="437"/>
      <c r="I103" s="437" t="s">
        <v>270</v>
      </c>
      <c r="J103" s="437"/>
      <c r="K103" s="437"/>
      <c r="L103" s="437"/>
      <c r="M103" s="437"/>
      <c r="N103" s="437"/>
      <c r="O103" s="437"/>
      <c r="P103" s="437"/>
      <c r="Q103" s="2"/>
      <c r="R103" s="2"/>
      <c r="S103" s="296"/>
    </row>
    <row r="104" spans="1:19" ht="18" x14ac:dyDescent="0.25">
      <c r="C104" s="283"/>
      <c r="D104" s="2"/>
      <c r="E104" s="2"/>
      <c r="F104" s="453"/>
      <c r="G104" s="453"/>
      <c r="H104" s="453"/>
      <c r="I104" s="316"/>
      <c r="J104" s="316"/>
      <c r="K104" s="316"/>
      <c r="L104" s="316"/>
      <c r="M104" s="316"/>
      <c r="N104" s="316"/>
      <c r="O104" s="316"/>
      <c r="P104" s="316"/>
      <c r="Q104" s="2"/>
      <c r="R104" s="2"/>
      <c r="S104" s="296"/>
    </row>
    <row r="105" spans="1:19" x14ac:dyDescent="0.25">
      <c r="C105" s="407" t="s">
        <v>9</v>
      </c>
      <c r="D105" s="407" t="s">
        <v>10</v>
      </c>
      <c r="E105" s="407" t="s">
        <v>11</v>
      </c>
      <c r="F105" s="438" t="s">
        <v>2</v>
      </c>
      <c r="G105" s="438" t="s">
        <v>38</v>
      </c>
      <c r="H105" s="438" t="s">
        <v>4</v>
      </c>
      <c r="I105" s="441" t="s">
        <v>12</v>
      </c>
      <c r="J105" s="327" t="s">
        <v>56</v>
      </c>
      <c r="K105" s="328"/>
      <c r="L105" s="328"/>
      <c r="M105" s="449" t="s">
        <v>6</v>
      </c>
      <c r="N105" s="450"/>
      <c r="O105" s="451"/>
      <c r="P105" s="445" t="s">
        <v>7</v>
      </c>
      <c r="Q105" s="445" t="s">
        <v>8</v>
      </c>
      <c r="R105" s="2"/>
      <c r="S105" s="296"/>
    </row>
    <row r="106" spans="1:19" x14ac:dyDescent="0.25">
      <c r="C106" s="452"/>
      <c r="D106" s="452"/>
      <c r="E106" s="452"/>
      <c r="F106" s="439"/>
      <c r="G106" s="439"/>
      <c r="H106" s="439"/>
      <c r="I106" s="448"/>
      <c r="J106" s="441" t="s">
        <v>13</v>
      </c>
      <c r="K106" s="441" t="s">
        <v>14</v>
      </c>
      <c r="L106" s="443" t="s">
        <v>15</v>
      </c>
      <c r="M106" s="441" t="s">
        <v>16</v>
      </c>
      <c r="N106" s="407" t="s">
        <v>17</v>
      </c>
      <c r="O106" s="407" t="s">
        <v>18</v>
      </c>
      <c r="P106" s="446"/>
      <c r="Q106" s="446"/>
      <c r="R106" s="2"/>
      <c r="S106" s="296"/>
    </row>
    <row r="107" spans="1:19" x14ac:dyDescent="0.25">
      <c r="C107" s="408"/>
      <c r="D107" s="408"/>
      <c r="E107" s="408"/>
      <c r="F107" s="440"/>
      <c r="G107" s="440"/>
      <c r="H107" s="440"/>
      <c r="I107" s="442"/>
      <c r="J107" s="442"/>
      <c r="K107" s="442"/>
      <c r="L107" s="444"/>
      <c r="M107" s="442"/>
      <c r="N107" s="408"/>
      <c r="O107" s="408"/>
      <c r="P107" s="447"/>
      <c r="Q107" s="447"/>
      <c r="R107" s="2"/>
      <c r="S107" s="296"/>
    </row>
    <row r="108" spans="1:19" ht="35.1" customHeight="1" x14ac:dyDescent="0.25">
      <c r="C108" s="288">
        <v>1000</v>
      </c>
      <c r="D108" s="288">
        <v>1100</v>
      </c>
      <c r="E108" s="288">
        <v>113</v>
      </c>
      <c r="F108" s="294" t="s">
        <v>141</v>
      </c>
      <c r="G108" s="73" t="s">
        <v>71</v>
      </c>
      <c r="H108" s="300"/>
      <c r="I108" s="288">
        <v>15</v>
      </c>
      <c r="J108" s="234">
        <v>4596</v>
      </c>
      <c r="K108" s="234">
        <v>0</v>
      </c>
      <c r="L108" s="234">
        <f>J108-K108</f>
        <v>4596</v>
      </c>
      <c r="M108" s="234"/>
      <c r="N108" s="234">
        <v>396</v>
      </c>
      <c r="O108" s="234">
        <f>N108</f>
        <v>396</v>
      </c>
      <c r="P108" s="108">
        <f>L108-O108</f>
        <v>4200</v>
      </c>
      <c r="Q108" s="377"/>
      <c r="R108" s="2"/>
      <c r="S108" s="2"/>
    </row>
    <row r="109" spans="1:19" ht="35.1" customHeight="1" x14ac:dyDescent="0.25">
      <c r="C109" s="288">
        <v>1000</v>
      </c>
      <c r="D109" s="288">
        <v>1100</v>
      </c>
      <c r="E109" s="288">
        <v>113</v>
      </c>
      <c r="F109" s="290" t="s">
        <v>232</v>
      </c>
      <c r="G109" s="39" t="s">
        <v>75</v>
      </c>
      <c r="H109" s="290"/>
      <c r="I109" s="288">
        <v>15</v>
      </c>
      <c r="J109" s="107">
        <v>3426.28</v>
      </c>
      <c r="K109" s="107"/>
      <c r="L109" s="107">
        <f t="shared" ref="L109" si="24">J109+K109</f>
        <v>3426.28</v>
      </c>
      <c r="M109" s="107"/>
      <c r="N109" s="107">
        <v>126.28</v>
      </c>
      <c r="O109" s="107">
        <v>126.28</v>
      </c>
      <c r="P109" s="108">
        <f>L109-O109</f>
        <v>3300</v>
      </c>
      <c r="Q109" s="377"/>
      <c r="R109" s="2"/>
      <c r="S109" s="2"/>
    </row>
    <row r="110" spans="1:19" ht="35.1" customHeight="1" x14ac:dyDescent="0.25">
      <c r="C110" s="288">
        <v>1000</v>
      </c>
      <c r="D110" s="288">
        <v>1100</v>
      </c>
      <c r="E110" s="288">
        <v>113</v>
      </c>
      <c r="F110" s="294" t="s">
        <v>142</v>
      </c>
      <c r="G110" s="39" t="s">
        <v>73</v>
      </c>
      <c r="H110" s="295"/>
      <c r="I110" s="288"/>
      <c r="J110" s="107"/>
      <c r="K110" s="107"/>
      <c r="L110" s="107"/>
      <c r="M110" s="107"/>
      <c r="N110" s="107"/>
      <c r="O110" s="107"/>
      <c r="P110" s="107"/>
      <c r="Q110" s="377" t="s">
        <v>243</v>
      </c>
      <c r="R110" s="2"/>
      <c r="S110" s="2"/>
    </row>
    <row r="111" spans="1:19" ht="35.1" customHeight="1" x14ac:dyDescent="0.25">
      <c r="C111" s="288">
        <v>1000</v>
      </c>
      <c r="D111" s="288">
        <v>1100</v>
      </c>
      <c r="E111" s="288">
        <v>113</v>
      </c>
      <c r="F111" s="294" t="s">
        <v>158</v>
      </c>
      <c r="G111" s="39" t="s">
        <v>73</v>
      </c>
      <c r="H111" s="295"/>
      <c r="I111" s="288">
        <v>15</v>
      </c>
      <c r="J111" s="107">
        <v>2310.4</v>
      </c>
      <c r="K111" s="107">
        <v>39.6</v>
      </c>
      <c r="L111" s="107">
        <f>J111+K111</f>
        <v>2350</v>
      </c>
      <c r="M111" s="107"/>
      <c r="N111" s="107"/>
      <c r="O111" s="107"/>
      <c r="P111" s="107">
        <f>L111-O111</f>
        <v>2350</v>
      </c>
      <c r="Q111" s="377"/>
      <c r="R111" s="2"/>
      <c r="S111" s="2"/>
    </row>
    <row r="112" spans="1:19" ht="35.1" customHeight="1" x14ac:dyDescent="0.25">
      <c r="C112" s="288">
        <v>1000</v>
      </c>
      <c r="D112" s="288">
        <v>1100</v>
      </c>
      <c r="E112" s="288">
        <v>113</v>
      </c>
      <c r="F112" s="294" t="s">
        <v>143</v>
      </c>
      <c r="G112" s="10" t="s">
        <v>74</v>
      </c>
      <c r="H112" s="305"/>
      <c r="I112" s="288">
        <v>15</v>
      </c>
      <c r="J112" s="107">
        <v>3426.28</v>
      </c>
      <c r="K112" s="107"/>
      <c r="L112" s="107">
        <f>J112+K112</f>
        <v>3426.28</v>
      </c>
      <c r="M112" s="107"/>
      <c r="N112" s="107">
        <v>126.28</v>
      </c>
      <c r="O112" s="107">
        <f t="shared" ref="O112:O115" si="25">N112</f>
        <v>126.28</v>
      </c>
      <c r="P112" s="107">
        <f t="shared" ref="P112:P115" si="26">L112-O112</f>
        <v>3300</v>
      </c>
      <c r="Q112" s="377"/>
      <c r="R112" s="2"/>
      <c r="S112" s="2"/>
    </row>
    <row r="113" spans="3:19" ht="35.1" customHeight="1" x14ac:dyDescent="0.25">
      <c r="C113" s="288">
        <v>1000</v>
      </c>
      <c r="D113" s="288">
        <v>1100</v>
      </c>
      <c r="E113" s="288">
        <v>113</v>
      </c>
      <c r="F113" s="290" t="s">
        <v>168</v>
      </c>
      <c r="G113" s="39" t="s">
        <v>247</v>
      </c>
      <c r="H113" s="290"/>
      <c r="I113" s="288">
        <v>15</v>
      </c>
      <c r="J113" s="107">
        <v>3427.28</v>
      </c>
      <c r="K113" s="107"/>
      <c r="L113" s="107">
        <f>J113+K113</f>
        <v>3427.28</v>
      </c>
      <c r="M113" s="107"/>
      <c r="N113" s="107">
        <v>127.28</v>
      </c>
      <c r="O113" s="107">
        <f>N113</f>
        <v>127.28</v>
      </c>
      <c r="P113" s="107">
        <f>L113-O113</f>
        <v>3300</v>
      </c>
      <c r="Q113" s="341"/>
      <c r="R113" s="2"/>
      <c r="S113" s="2"/>
    </row>
    <row r="114" spans="3:19" ht="35.1" customHeight="1" x14ac:dyDescent="0.25">
      <c r="C114" s="288">
        <v>1000</v>
      </c>
      <c r="D114" s="288">
        <v>1100</v>
      </c>
      <c r="E114" s="288">
        <v>113</v>
      </c>
      <c r="F114" s="294" t="s">
        <v>145</v>
      </c>
      <c r="G114" s="73" t="s">
        <v>74</v>
      </c>
      <c r="H114" s="305"/>
      <c r="I114" s="288">
        <v>15</v>
      </c>
      <c r="J114" s="107">
        <v>3426.28</v>
      </c>
      <c r="K114" s="108"/>
      <c r="L114" s="107">
        <f t="shared" ref="L114:L115" si="27">J114+K114</f>
        <v>3426.28</v>
      </c>
      <c r="M114" s="108"/>
      <c r="N114" s="107">
        <v>126.28</v>
      </c>
      <c r="O114" s="107">
        <f t="shared" si="25"/>
        <v>126.28</v>
      </c>
      <c r="P114" s="107">
        <f t="shared" si="26"/>
        <v>3300</v>
      </c>
      <c r="Q114" s="341"/>
      <c r="R114" s="2"/>
      <c r="S114" s="2"/>
    </row>
    <row r="115" spans="3:19" ht="35.1" customHeight="1" x14ac:dyDescent="0.25">
      <c r="C115" s="322">
        <v>1000</v>
      </c>
      <c r="D115" s="322">
        <v>1100</v>
      </c>
      <c r="E115" s="288">
        <v>113</v>
      </c>
      <c r="F115" s="294" t="s">
        <v>146</v>
      </c>
      <c r="G115" s="78" t="s">
        <v>75</v>
      </c>
      <c r="H115" s="305"/>
      <c r="I115" s="288">
        <v>15</v>
      </c>
      <c r="J115" s="107">
        <v>3426.28</v>
      </c>
      <c r="K115" s="107"/>
      <c r="L115" s="107">
        <f t="shared" si="27"/>
        <v>3426.28</v>
      </c>
      <c r="M115" s="107"/>
      <c r="N115" s="107">
        <v>126.28</v>
      </c>
      <c r="O115" s="107">
        <f t="shared" si="25"/>
        <v>126.28</v>
      </c>
      <c r="P115" s="107">
        <f t="shared" si="26"/>
        <v>3300</v>
      </c>
      <c r="Q115" s="341"/>
      <c r="R115" s="2"/>
      <c r="S115" s="2"/>
    </row>
    <row r="116" spans="3:19" ht="35.1" customHeight="1" x14ac:dyDescent="0.25">
      <c r="C116" s="288">
        <v>1000</v>
      </c>
      <c r="D116" s="288">
        <v>1100</v>
      </c>
      <c r="E116" s="288">
        <v>113</v>
      </c>
      <c r="F116" s="294" t="s">
        <v>147</v>
      </c>
      <c r="G116" s="10" t="s">
        <v>75</v>
      </c>
      <c r="H116" s="305"/>
      <c r="I116" s="288">
        <v>15</v>
      </c>
      <c r="J116" s="107">
        <v>3426.28</v>
      </c>
      <c r="K116" s="107"/>
      <c r="L116" s="107">
        <v>3426.28</v>
      </c>
      <c r="M116" s="107"/>
      <c r="N116" s="107">
        <v>126.28</v>
      </c>
      <c r="O116" s="107">
        <v>126.28</v>
      </c>
      <c r="P116" s="107">
        <v>3300</v>
      </c>
      <c r="Q116" s="341"/>
      <c r="R116" s="2"/>
      <c r="S116" s="2"/>
    </row>
    <row r="117" spans="3:19" ht="35.1" customHeight="1" x14ac:dyDescent="0.25">
      <c r="C117" s="288">
        <v>1000</v>
      </c>
      <c r="D117" s="288">
        <v>1100</v>
      </c>
      <c r="E117" s="288">
        <v>113</v>
      </c>
      <c r="F117" s="294" t="s">
        <v>246</v>
      </c>
      <c r="G117" s="10" t="s">
        <v>75</v>
      </c>
      <c r="H117" s="305"/>
      <c r="I117" s="288">
        <v>15</v>
      </c>
      <c r="J117" s="107">
        <v>3426.28</v>
      </c>
      <c r="K117" s="107"/>
      <c r="L117" s="107">
        <v>3426.28</v>
      </c>
      <c r="M117" s="107"/>
      <c r="N117" s="107">
        <v>126.28</v>
      </c>
      <c r="O117" s="107">
        <v>126.28</v>
      </c>
      <c r="P117" s="107">
        <v>3300</v>
      </c>
      <c r="Q117" s="341"/>
      <c r="R117" s="2"/>
      <c r="S117" s="2"/>
    </row>
    <row r="118" spans="3:19" ht="35.1" customHeight="1" x14ac:dyDescent="0.25">
      <c r="C118" s="24"/>
      <c r="D118" s="24"/>
      <c r="E118" s="24"/>
      <c r="F118" s="81" t="s">
        <v>76</v>
      </c>
      <c r="G118" s="25"/>
      <c r="H118" s="34"/>
      <c r="I118" s="297"/>
      <c r="J118" s="298">
        <f t="shared" ref="J118:P118" si="28">SUM(J108:J117)</f>
        <v>30891.359999999997</v>
      </c>
      <c r="K118" s="298">
        <f t="shared" si="28"/>
        <v>39.6</v>
      </c>
      <c r="L118" s="298">
        <f t="shared" si="28"/>
        <v>30930.959999999995</v>
      </c>
      <c r="M118" s="298">
        <f t="shared" si="28"/>
        <v>0</v>
      </c>
      <c r="N118" s="298">
        <f t="shared" si="28"/>
        <v>1280.9599999999998</v>
      </c>
      <c r="O118" s="298">
        <f t="shared" si="28"/>
        <v>1280.9599999999998</v>
      </c>
      <c r="P118" s="298">
        <f t="shared" si="28"/>
        <v>29650</v>
      </c>
      <c r="Q118" s="24"/>
      <c r="R118" s="2"/>
      <c r="S118" s="2"/>
    </row>
    <row r="119" spans="3:19" ht="35.1" customHeight="1" x14ac:dyDescent="0.25">
      <c r="C119" s="288">
        <v>1000</v>
      </c>
      <c r="D119" s="288">
        <v>1100</v>
      </c>
      <c r="E119" s="288">
        <v>113</v>
      </c>
      <c r="F119" s="294" t="s">
        <v>164</v>
      </c>
      <c r="G119" s="10" t="s">
        <v>77</v>
      </c>
      <c r="H119" s="300"/>
      <c r="I119" s="288">
        <v>15</v>
      </c>
      <c r="J119" s="107">
        <v>5075.04</v>
      </c>
      <c r="K119" s="107"/>
      <c r="L119" s="107">
        <f>J119</f>
        <v>5075.04</v>
      </c>
      <c r="M119" s="107"/>
      <c r="N119" s="107">
        <v>475.04</v>
      </c>
      <c r="O119" s="107">
        <v>475.04</v>
      </c>
      <c r="P119" s="107">
        <f>L119-O119</f>
        <v>4600</v>
      </c>
      <c r="Q119" s="19"/>
      <c r="R119" s="2"/>
      <c r="S119" s="2"/>
    </row>
    <row r="120" spans="3:19" ht="35.1" customHeight="1" x14ac:dyDescent="0.25">
      <c r="C120" s="54"/>
      <c r="D120" s="54"/>
      <c r="E120" s="54"/>
      <c r="F120" s="24" t="s">
        <v>78</v>
      </c>
      <c r="G120" s="25"/>
      <c r="H120" s="34"/>
      <c r="I120" s="342"/>
      <c r="J120" s="298">
        <f>SUM(J119)</f>
        <v>5075.04</v>
      </c>
      <c r="K120" s="298">
        <f t="shared" ref="K120:P120" si="29">SUM(K119)</f>
        <v>0</v>
      </c>
      <c r="L120" s="298">
        <f t="shared" si="29"/>
        <v>5075.04</v>
      </c>
      <c r="M120" s="298">
        <f t="shared" si="29"/>
        <v>0</v>
      </c>
      <c r="N120" s="298">
        <f t="shared" si="29"/>
        <v>475.04</v>
      </c>
      <c r="O120" s="298">
        <f t="shared" si="29"/>
        <v>475.04</v>
      </c>
      <c r="P120" s="298">
        <f t="shared" si="29"/>
        <v>4600</v>
      </c>
      <c r="Q120" s="28"/>
      <c r="R120" s="2"/>
      <c r="S120" s="2"/>
    </row>
    <row r="121" spans="3:19" ht="35.1" customHeight="1" x14ac:dyDescent="0.25">
      <c r="C121" s="288">
        <v>1000</v>
      </c>
      <c r="D121" s="288">
        <v>1100</v>
      </c>
      <c r="E121" s="288">
        <v>113</v>
      </c>
      <c r="F121" s="295" t="s">
        <v>79</v>
      </c>
      <c r="G121" s="10" t="s">
        <v>80</v>
      </c>
      <c r="H121" s="290"/>
      <c r="I121" s="288">
        <v>15</v>
      </c>
      <c r="J121" s="107">
        <v>5928.06</v>
      </c>
      <c r="K121" s="107"/>
      <c r="L121" s="107">
        <f>J121-K121</f>
        <v>5928.06</v>
      </c>
      <c r="M121" s="107"/>
      <c r="N121" s="107">
        <v>628.05999999999995</v>
      </c>
      <c r="O121" s="107">
        <v>628.05999999999995</v>
      </c>
      <c r="P121" s="107">
        <f t="shared" ref="P121:P129" si="30">L121-O121</f>
        <v>5300</v>
      </c>
      <c r="Q121" s="378"/>
      <c r="R121" s="2"/>
      <c r="S121" s="296"/>
    </row>
    <row r="122" spans="3:19" ht="35.1" customHeight="1" x14ac:dyDescent="0.25">
      <c r="C122" s="288">
        <v>1000</v>
      </c>
      <c r="D122" s="288">
        <v>1100</v>
      </c>
      <c r="E122" s="288">
        <v>113</v>
      </c>
      <c r="F122" s="344" t="s">
        <v>149</v>
      </c>
      <c r="G122" s="10" t="s">
        <v>83</v>
      </c>
      <c r="H122" s="295"/>
      <c r="I122" s="288">
        <v>15</v>
      </c>
      <c r="J122" s="234">
        <v>3791.07</v>
      </c>
      <c r="K122" s="234">
        <v>0</v>
      </c>
      <c r="L122" s="234">
        <f t="shared" ref="L122:L128" si="31">J122+K122</f>
        <v>3791.07</v>
      </c>
      <c r="M122" s="234"/>
      <c r="N122" s="234">
        <v>291.07</v>
      </c>
      <c r="O122" s="234">
        <v>291.07</v>
      </c>
      <c r="P122" s="108">
        <f t="shared" si="30"/>
        <v>3500</v>
      </c>
      <c r="Q122" s="378"/>
      <c r="R122" s="2"/>
      <c r="S122" s="296"/>
    </row>
    <row r="123" spans="3:19" ht="35.1" customHeight="1" x14ac:dyDescent="0.25">
      <c r="C123" s="288">
        <v>1000</v>
      </c>
      <c r="D123" s="288">
        <v>1100</v>
      </c>
      <c r="E123" s="288">
        <v>113</v>
      </c>
      <c r="F123" s="295" t="s">
        <v>211</v>
      </c>
      <c r="G123" s="73" t="s">
        <v>84</v>
      </c>
      <c r="H123" s="290"/>
      <c r="I123" s="288">
        <v>15</v>
      </c>
      <c r="J123" s="234">
        <v>3791.07</v>
      </c>
      <c r="K123" s="234">
        <v>0</v>
      </c>
      <c r="L123" s="234">
        <f t="shared" si="31"/>
        <v>3791.07</v>
      </c>
      <c r="M123" s="234"/>
      <c r="N123" s="234">
        <v>291.07</v>
      </c>
      <c r="O123" s="234">
        <v>291.07</v>
      </c>
      <c r="P123" s="108">
        <f t="shared" si="30"/>
        <v>3500</v>
      </c>
      <c r="Q123" s="378"/>
      <c r="R123" s="2"/>
      <c r="S123" s="296"/>
    </row>
    <row r="124" spans="3:19" ht="35.1" customHeight="1" x14ac:dyDescent="0.25">
      <c r="C124" s="288">
        <v>1000</v>
      </c>
      <c r="D124" s="288">
        <v>1100</v>
      </c>
      <c r="E124" s="288">
        <v>113</v>
      </c>
      <c r="F124" s="295" t="s">
        <v>190</v>
      </c>
      <c r="G124" s="10" t="s">
        <v>83</v>
      </c>
      <c r="H124" s="290"/>
      <c r="I124" s="288">
        <v>15</v>
      </c>
      <c r="J124" s="234">
        <v>3791.07</v>
      </c>
      <c r="K124" s="234">
        <v>0</v>
      </c>
      <c r="L124" s="234">
        <f t="shared" si="31"/>
        <v>3791.07</v>
      </c>
      <c r="M124" s="234"/>
      <c r="N124" s="234">
        <v>291.07</v>
      </c>
      <c r="O124" s="234">
        <v>291.07</v>
      </c>
      <c r="P124" s="108">
        <f t="shared" si="30"/>
        <v>3500</v>
      </c>
      <c r="Q124" s="378"/>
      <c r="R124" s="2"/>
      <c r="S124" s="296"/>
    </row>
    <row r="125" spans="3:19" ht="35.1" customHeight="1" x14ac:dyDescent="0.25">
      <c r="C125" s="288">
        <v>1000</v>
      </c>
      <c r="D125" s="288">
        <v>1100</v>
      </c>
      <c r="E125" s="288">
        <v>113</v>
      </c>
      <c r="F125" s="295" t="s">
        <v>182</v>
      </c>
      <c r="G125" s="10" t="s">
        <v>83</v>
      </c>
      <c r="H125" s="290"/>
      <c r="I125" s="288">
        <v>15</v>
      </c>
      <c r="J125" s="234">
        <v>3791.07</v>
      </c>
      <c r="K125" s="234">
        <v>0</v>
      </c>
      <c r="L125" s="234">
        <f t="shared" si="31"/>
        <v>3791.07</v>
      </c>
      <c r="M125" s="234"/>
      <c r="N125" s="234">
        <v>291.07</v>
      </c>
      <c r="O125" s="234">
        <v>291.07</v>
      </c>
      <c r="P125" s="108">
        <f t="shared" si="30"/>
        <v>3500</v>
      </c>
      <c r="Q125" s="378"/>
      <c r="R125" s="2"/>
      <c r="S125" s="296"/>
    </row>
    <row r="126" spans="3:19" ht="35.1" customHeight="1" x14ac:dyDescent="0.25">
      <c r="C126" s="288">
        <v>1000</v>
      </c>
      <c r="D126" s="288">
        <v>1100</v>
      </c>
      <c r="E126" s="288">
        <v>113</v>
      </c>
      <c r="F126" s="295" t="s">
        <v>85</v>
      </c>
      <c r="G126" s="10" t="s">
        <v>83</v>
      </c>
      <c r="H126" s="290"/>
      <c r="I126" s="288">
        <v>15</v>
      </c>
      <c r="J126" s="234">
        <v>3791.07</v>
      </c>
      <c r="K126" s="234">
        <v>0</v>
      </c>
      <c r="L126" s="234">
        <f t="shared" si="31"/>
        <v>3791.07</v>
      </c>
      <c r="M126" s="234"/>
      <c r="N126" s="234">
        <v>291.07</v>
      </c>
      <c r="O126" s="234">
        <v>291.07</v>
      </c>
      <c r="P126" s="108">
        <f t="shared" si="30"/>
        <v>3500</v>
      </c>
      <c r="Q126" s="378"/>
      <c r="R126" s="2"/>
      <c r="S126" s="296"/>
    </row>
    <row r="127" spans="3:19" ht="35.1" customHeight="1" x14ac:dyDescent="0.25">
      <c r="C127" s="288">
        <v>1000</v>
      </c>
      <c r="D127" s="288">
        <v>1100</v>
      </c>
      <c r="E127" s="288">
        <v>113</v>
      </c>
      <c r="F127" s="295" t="s">
        <v>86</v>
      </c>
      <c r="G127" s="10" t="s">
        <v>83</v>
      </c>
      <c r="H127" s="290"/>
      <c r="I127" s="288">
        <v>15</v>
      </c>
      <c r="J127" s="234">
        <v>3791.07</v>
      </c>
      <c r="K127" s="234">
        <v>0</v>
      </c>
      <c r="L127" s="234">
        <f t="shared" si="31"/>
        <v>3791.07</v>
      </c>
      <c r="M127" s="234"/>
      <c r="N127" s="234">
        <v>291.07</v>
      </c>
      <c r="O127" s="234">
        <v>291.07</v>
      </c>
      <c r="P127" s="108">
        <f t="shared" si="30"/>
        <v>3500</v>
      </c>
      <c r="Q127" s="378"/>
      <c r="R127" s="2"/>
      <c r="S127" s="296"/>
    </row>
    <row r="128" spans="3:19" ht="35.1" customHeight="1" x14ac:dyDescent="0.25">
      <c r="C128" s="288">
        <v>1000</v>
      </c>
      <c r="D128" s="288">
        <v>1100</v>
      </c>
      <c r="E128" s="288">
        <v>113</v>
      </c>
      <c r="F128" s="295" t="s">
        <v>87</v>
      </c>
      <c r="G128" s="10" t="s">
        <v>83</v>
      </c>
      <c r="H128" s="290"/>
      <c r="I128" s="288">
        <v>15</v>
      </c>
      <c r="J128" s="234">
        <v>3791.07</v>
      </c>
      <c r="K128" s="234">
        <v>0</v>
      </c>
      <c r="L128" s="234">
        <f t="shared" si="31"/>
        <v>3791.07</v>
      </c>
      <c r="M128" s="234"/>
      <c r="N128" s="234">
        <v>291.07</v>
      </c>
      <c r="O128" s="234">
        <v>291.07</v>
      </c>
      <c r="P128" s="108">
        <f t="shared" si="30"/>
        <v>3500</v>
      </c>
      <c r="Q128" s="378"/>
      <c r="R128" s="2"/>
      <c r="S128" s="296"/>
    </row>
    <row r="129" spans="3:19" ht="35.1" customHeight="1" x14ac:dyDescent="0.25">
      <c r="C129" s="288">
        <v>1000</v>
      </c>
      <c r="D129" s="288">
        <v>1100</v>
      </c>
      <c r="E129" s="288">
        <v>113</v>
      </c>
      <c r="F129" s="345" t="s">
        <v>88</v>
      </c>
      <c r="G129" s="10" t="s">
        <v>89</v>
      </c>
      <c r="H129" s="346"/>
      <c r="I129" s="288">
        <v>15</v>
      </c>
      <c r="J129" s="107">
        <v>4357.84</v>
      </c>
      <c r="K129" s="107">
        <v>0</v>
      </c>
      <c r="L129" s="107">
        <f>J129-K129</f>
        <v>4357.84</v>
      </c>
      <c r="M129" s="107"/>
      <c r="N129" s="107">
        <v>357.84</v>
      </c>
      <c r="O129" s="107">
        <v>357.84</v>
      </c>
      <c r="P129" s="107">
        <f t="shared" si="30"/>
        <v>4000</v>
      </c>
      <c r="Q129" s="378"/>
      <c r="R129" s="2"/>
      <c r="S129" s="296"/>
    </row>
    <row r="130" spans="3:19" ht="35.1" customHeight="1" x14ac:dyDescent="0.25">
      <c r="C130" s="54"/>
      <c r="D130" s="54"/>
      <c r="E130" s="54"/>
      <c r="F130" s="24" t="s">
        <v>90</v>
      </c>
      <c r="G130" s="25"/>
      <c r="H130" s="34"/>
      <c r="I130" s="297"/>
      <c r="J130" s="298">
        <f>SUM(J121:J129)</f>
        <v>36823.39</v>
      </c>
      <c r="K130" s="298">
        <f t="shared" ref="K130:P130" si="32">SUM(K121:K129)</f>
        <v>0</v>
      </c>
      <c r="L130" s="298">
        <f t="shared" si="32"/>
        <v>36823.39</v>
      </c>
      <c r="M130" s="298">
        <f t="shared" si="32"/>
        <v>0</v>
      </c>
      <c r="N130" s="298">
        <f t="shared" si="32"/>
        <v>3023.3900000000003</v>
      </c>
      <c r="O130" s="298">
        <f t="shared" si="32"/>
        <v>3023.3900000000003</v>
      </c>
      <c r="P130" s="298">
        <f t="shared" si="32"/>
        <v>33800</v>
      </c>
      <c r="Q130" s="86"/>
      <c r="R130" s="2"/>
      <c r="S130" s="296"/>
    </row>
    <row r="131" spans="3:19" x14ac:dyDescent="0.25">
      <c r="C131" s="347"/>
      <c r="D131" s="347"/>
      <c r="E131" s="347"/>
      <c r="F131" s="348"/>
      <c r="G131" s="2"/>
      <c r="H131" s="1"/>
      <c r="I131" s="347"/>
      <c r="J131" s="349"/>
      <c r="K131" s="349"/>
      <c r="L131" s="349"/>
      <c r="M131" s="349"/>
      <c r="N131" s="349"/>
      <c r="O131" s="349"/>
      <c r="P131" s="349"/>
      <c r="Q131" s="313"/>
      <c r="R131" s="1"/>
      <c r="S131" s="1"/>
    </row>
    <row r="132" spans="3:19" x14ac:dyDescent="0.25">
      <c r="C132" s="347"/>
      <c r="D132" s="347"/>
      <c r="E132" s="347"/>
      <c r="F132" s="348"/>
      <c r="G132" s="2"/>
      <c r="H132" s="1"/>
      <c r="I132" s="347"/>
      <c r="J132" s="349"/>
      <c r="K132" s="349"/>
      <c r="L132" s="349"/>
      <c r="M132" s="349"/>
      <c r="N132" s="349"/>
      <c r="O132" s="349"/>
      <c r="P132" s="349"/>
      <c r="Q132" s="313"/>
      <c r="R132" s="1"/>
      <c r="S132" s="1"/>
    </row>
    <row r="133" spans="3:19" x14ac:dyDescent="0.25">
      <c r="C133" s="347"/>
      <c r="D133" s="347"/>
      <c r="E133" s="347"/>
      <c r="F133" s="348"/>
      <c r="G133" s="2"/>
      <c r="H133" s="1"/>
      <c r="I133" s="347"/>
      <c r="J133" s="349"/>
      <c r="K133" s="349"/>
      <c r="L133" s="349"/>
      <c r="M133" s="349"/>
      <c r="N133" s="349"/>
      <c r="O133" s="349"/>
      <c r="P133" s="349"/>
      <c r="Q133" s="313"/>
      <c r="R133" s="1"/>
      <c r="S133" s="1"/>
    </row>
    <row r="134" spans="3:19" ht="18" x14ac:dyDescent="0.25">
      <c r="C134" s="312"/>
      <c r="D134" s="312"/>
      <c r="E134" s="312"/>
      <c r="F134" s="437" t="s">
        <v>0</v>
      </c>
      <c r="G134" s="437"/>
      <c r="H134" s="437"/>
      <c r="I134" s="437" t="s">
        <v>270</v>
      </c>
      <c r="J134" s="437"/>
      <c r="K134" s="437"/>
      <c r="L134" s="437"/>
      <c r="M134" s="437"/>
      <c r="N134" s="437"/>
      <c r="O134" s="437"/>
      <c r="P134" s="437"/>
      <c r="Q134" s="350"/>
      <c r="R134" s="1"/>
      <c r="S134" s="1"/>
    </row>
    <row r="135" spans="3:19" ht="18" x14ac:dyDescent="0.25">
      <c r="C135" s="282"/>
      <c r="D135" s="2"/>
      <c r="E135" s="2"/>
      <c r="F135" s="437" t="s">
        <v>1</v>
      </c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2"/>
      <c r="R135" s="1"/>
      <c r="S135" s="1"/>
    </row>
    <row r="136" spans="3:19" x14ac:dyDescent="0.25">
      <c r="C136" s="351"/>
      <c r="D136" s="351"/>
      <c r="E136" s="351"/>
      <c r="F136" s="445" t="s">
        <v>2</v>
      </c>
      <c r="G136" s="445" t="s">
        <v>38</v>
      </c>
      <c r="H136" s="445" t="s">
        <v>4</v>
      </c>
      <c r="I136" s="441" t="s">
        <v>12</v>
      </c>
      <c r="J136" s="352" t="s">
        <v>56</v>
      </c>
      <c r="K136" s="328"/>
      <c r="L136" s="328"/>
      <c r="M136" s="449" t="s">
        <v>6</v>
      </c>
      <c r="N136" s="450"/>
      <c r="O136" s="451"/>
      <c r="P136" s="445" t="s">
        <v>7</v>
      </c>
      <c r="Q136" s="438" t="s">
        <v>8</v>
      </c>
      <c r="R136" s="1"/>
      <c r="S136" s="1"/>
    </row>
    <row r="137" spans="3:19" x14ac:dyDescent="0.25">
      <c r="C137" s="407" t="s">
        <v>9</v>
      </c>
      <c r="D137" s="407" t="s">
        <v>10</v>
      </c>
      <c r="E137" s="407" t="s">
        <v>11</v>
      </c>
      <c r="F137" s="446"/>
      <c r="G137" s="446"/>
      <c r="H137" s="446"/>
      <c r="I137" s="448"/>
      <c r="J137" s="441" t="s">
        <v>13</v>
      </c>
      <c r="K137" s="441" t="s">
        <v>14</v>
      </c>
      <c r="L137" s="443" t="s">
        <v>15</v>
      </c>
      <c r="M137" s="441" t="s">
        <v>16</v>
      </c>
      <c r="N137" s="407" t="s">
        <v>17</v>
      </c>
      <c r="O137" s="407" t="s">
        <v>18</v>
      </c>
      <c r="P137" s="446"/>
      <c r="Q137" s="439"/>
      <c r="R137" s="1"/>
      <c r="S137" s="1"/>
    </row>
    <row r="138" spans="3:19" x14ac:dyDescent="0.25">
      <c r="C138" s="408"/>
      <c r="D138" s="408"/>
      <c r="E138" s="408"/>
      <c r="F138" s="447"/>
      <c r="G138" s="447"/>
      <c r="H138" s="447"/>
      <c r="I138" s="442"/>
      <c r="J138" s="442"/>
      <c r="K138" s="442"/>
      <c r="L138" s="444"/>
      <c r="M138" s="442"/>
      <c r="N138" s="408"/>
      <c r="O138" s="408"/>
      <c r="P138" s="447"/>
      <c r="Q138" s="440"/>
      <c r="R138" s="1"/>
      <c r="S138" s="1"/>
    </row>
    <row r="139" spans="3:19" ht="35.1" customHeight="1" x14ac:dyDescent="0.25">
      <c r="C139" s="288">
        <v>1000</v>
      </c>
      <c r="D139" s="288">
        <v>1100</v>
      </c>
      <c r="E139" s="288">
        <v>113</v>
      </c>
      <c r="F139" s="295" t="s">
        <v>201</v>
      </c>
      <c r="G139" s="353" t="s">
        <v>91</v>
      </c>
      <c r="H139" s="290"/>
      <c r="I139" s="288">
        <v>15</v>
      </c>
      <c r="J139" s="301">
        <v>4412.26</v>
      </c>
      <c r="K139" s="290">
        <v>0</v>
      </c>
      <c r="L139" s="301">
        <f>J139+K139</f>
        <v>4412.26</v>
      </c>
      <c r="M139" s="301"/>
      <c r="N139" s="301">
        <v>362.26</v>
      </c>
      <c r="O139" s="301">
        <f>N139</f>
        <v>362.26</v>
      </c>
      <c r="P139" s="301">
        <f>L139-O139</f>
        <v>4050</v>
      </c>
      <c r="Q139" s="378"/>
      <c r="R139" s="2"/>
      <c r="S139" s="296"/>
    </row>
    <row r="140" spans="3:19" ht="35.1" customHeight="1" x14ac:dyDescent="0.25">
      <c r="C140" s="40"/>
      <c r="D140" s="40"/>
      <c r="E140" s="40"/>
      <c r="F140" s="61" t="s">
        <v>92</v>
      </c>
      <c r="G140" s="90"/>
      <c r="H140" s="90"/>
      <c r="I140" s="61"/>
      <c r="J140" s="91">
        <f>SUM(J139)</f>
        <v>4412.26</v>
      </c>
      <c r="K140" s="91">
        <f t="shared" ref="K140:P140" si="33">SUM(K139)</f>
        <v>0</v>
      </c>
      <c r="L140" s="91">
        <f t="shared" si="33"/>
        <v>4412.26</v>
      </c>
      <c r="M140" s="91">
        <f t="shared" si="33"/>
        <v>0</v>
      </c>
      <c r="N140" s="91">
        <f t="shared" si="33"/>
        <v>362.26</v>
      </c>
      <c r="O140" s="91">
        <f t="shared" si="33"/>
        <v>362.26</v>
      </c>
      <c r="P140" s="91">
        <f t="shared" si="33"/>
        <v>4050</v>
      </c>
      <c r="Q140" s="86"/>
      <c r="R140" s="2"/>
      <c r="S140" s="296"/>
    </row>
    <row r="141" spans="3:19" ht="20.25" customHeight="1" x14ac:dyDescent="0.25">
      <c r="C141" s="288">
        <v>1000</v>
      </c>
      <c r="D141" s="288">
        <v>1100</v>
      </c>
      <c r="E141" s="288">
        <v>113</v>
      </c>
      <c r="F141" s="295"/>
      <c r="G141" s="10" t="s">
        <v>94</v>
      </c>
      <c r="H141" s="290"/>
      <c r="I141" s="288"/>
      <c r="J141" s="234"/>
      <c r="K141" s="234">
        <v>0</v>
      </c>
      <c r="L141" s="234"/>
      <c r="M141" s="234"/>
      <c r="N141" s="234"/>
      <c r="O141" s="234"/>
      <c r="P141" s="108">
        <f>L141-O141</f>
        <v>0</v>
      </c>
      <c r="Q141" s="341"/>
      <c r="R141" s="1"/>
      <c r="S141" s="1"/>
    </row>
    <row r="142" spans="3:19" ht="35.1" customHeight="1" x14ac:dyDescent="0.25">
      <c r="C142" s="288">
        <v>1000</v>
      </c>
      <c r="D142" s="288">
        <v>1100</v>
      </c>
      <c r="E142" s="288">
        <v>113</v>
      </c>
      <c r="F142" s="295" t="s">
        <v>217</v>
      </c>
      <c r="G142" s="10" t="s">
        <v>94</v>
      </c>
      <c r="H142" s="290"/>
      <c r="I142" s="288">
        <v>15</v>
      </c>
      <c r="J142" s="234">
        <v>4596</v>
      </c>
      <c r="K142" s="234">
        <v>0</v>
      </c>
      <c r="L142" s="234">
        <v>4596</v>
      </c>
      <c r="M142" s="234"/>
      <c r="N142" s="234">
        <v>396</v>
      </c>
      <c r="O142" s="234">
        <v>396</v>
      </c>
      <c r="P142" s="108">
        <v>4200</v>
      </c>
      <c r="Q142" s="341"/>
      <c r="R142" s="1"/>
      <c r="S142" s="1"/>
    </row>
    <row r="143" spans="3:19" ht="35.1" customHeight="1" x14ac:dyDescent="0.25">
      <c r="C143" s="288">
        <v>1000</v>
      </c>
      <c r="D143" s="288">
        <v>1100</v>
      </c>
      <c r="E143" s="288">
        <v>113</v>
      </c>
      <c r="F143" s="295" t="s">
        <v>95</v>
      </c>
      <c r="G143" s="10" t="s">
        <v>96</v>
      </c>
      <c r="H143" s="290"/>
      <c r="I143" s="288">
        <v>15</v>
      </c>
      <c r="J143" s="234">
        <v>4596</v>
      </c>
      <c r="K143" s="234">
        <v>0</v>
      </c>
      <c r="L143" s="234">
        <f>J143-K143</f>
        <v>4596</v>
      </c>
      <c r="M143" s="234"/>
      <c r="N143" s="234">
        <v>396</v>
      </c>
      <c r="O143" s="234">
        <f>N143</f>
        <v>396</v>
      </c>
      <c r="P143" s="108">
        <f t="shared" ref="P143:P148" si="34">L143-O143</f>
        <v>4200</v>
      </c>
      <c r="Q143" s="341"/>
      <c r="R143" s="1"/>
      <c r="S143" s="1"/>
    </row>
    <row r="144" spans="3:19" ht="18" customHeight="1" x14ac:dyDescent="0.25">
      <c r="C144" s="288">
        <v>1000</v>
      </c>
      <c r="D144" s="288">
        <v>1100</v>
      </c>
      <c r="E144" s="288">
        <v>113</v>
      </c>
      <c r="F144" s="295"/>
      <c r="G144" s="10" t="s">
        <v>98</v>
      </c>
      <c r="H144" s="290"/>
      <c r="I144" s="288"/>
      <c r="J144" s="234"/>
      <c r="K144" s="234">
        <v>0</v>
      </c>
      <c r="L144" s="234">
        <f>J144+K144</f>
        <v>0</v>
      </c>
      <c r="M144" s="234"/>
      <c r="N144" s="234"/>
      <c r="O144" s="234">
        <f>N144</f>
        <v>0</v>
      </c>
      <c r="P144" s="108">
        <f>L144-O144</f>
        <v>0</v>
      </c>
      <c r="Q144" s="341"/>
    </row>
    <row r="145" spans="3:17" ht="35.1" customHeight="1" x14ac:dyDescent="0.25">
      <c r="C145" s="288">
        <v>1000</v>
      </c>
      <c r="D145" s="288">
        <v>1100</v>
      </c>
      <c r="E145" s="288">
        <v>113</v>
      </c>
      <c r="F145" s="295" t="s">
        <v>99</v>
      </c>
      <c r="G145" s="10" t="s">
        <v>100</v>
      </c>
      <c r="H145" s="290"/>
      <c r="I145" s="288">
        <v>15</v>
      </c>
      <c r="J145" s="234">
        <v>3201.86</v>
      </c>
      <c r="K145" s="234">
        <v>0</v>
      </c>
      <c r="L145" s="234">
        <v>3201.86</v>
      </c>
      <c r="M145" s="234"/>
      <c r="N145" s="234">
        <v>101.86</v>
      </c>
      <c r="O145" s="234">
        <v>101.86</v>
      </c>
      <c r="P145" s="108">
        <f t="shared" si="34"/>
        <v>3100</v>
      </c>
      <c r="Q145" s="341"/>
    </row>
    <row r="146" spans="3:17" ht="16.5" customHeight="1" x14ac:dyDescent="0.25">
      <c r="C146" s="288">
        <v>1000</v>
      </c>
      <c r="D146" s="288">
        <v>1100</v>
      </c>
      <c r="E146" s="288">
        <v>113</v>
      </c>
      <c r="F146" s="295"/>
      <c r="G146" s="10"/>
      <c r="H146" s="290"/>
      <c r="I146" s="288"/>
      <c r="J146" s="234"/>
      <c r="K146" s="234"/>
      <c r="L146" s="234">
        <f>J146-K146</f>
        <v>0</v>
      </c>
      <c r="M146" s="234"/>
      <c r="N146" s="234"/>
      <c r="O146" s="234">
        <f>N146</f>
        <v>0</v>
      </c>
      <c r="P146" s="108">
        <f t="shared" si="34"/>
        <v>0</v>
      </c>
      <c r="Q146" s="19"/>
    </row>
    <row r="147" spans="3:17" ht="35.1" customHeight="1" x14ac:dyDescent="0.25">
      <c r="C147" s="288">
        <v>1000</v>
      </c>
      <c r="D147" s="288">
        <v>1100</v>
      </c>
      <c r="E147" s="288">
        <v>113</v>
      </c>
      <c r="F147" s="295" t="s">
        <v>103</v>
      </c>
      <c r="G147" s="10" t="s">
        <v>102</v>
      </c>
      <c r="H147" s="290"/>
      <c r="I147" s="288">
        <v>15</v>
      </c>
      <c r="J147" s="234">
        <v>4596</v>
      </c>
      <c r="K147" s="234">
        <v>0</v>
      </c>
      <c r="L147" s="234">
        <f>J147-K147</f>
        <v>4596</v>
      </c>
      <c r="M147" s="234"/>
      <c r="N147" s="234">
        <v>396</v>
      </c>
      <c r="O147" s="234">
        <f>N147</f>
        <v>396</v>
      </c>
      <c r="P147" s="108">
        <f t="shared" si="34"/>
        <v>4200</v>
      </c>
      <c r="Q147" s="19"/>
    </row>
    <row r="148" spans="3:17" ht="35.1" customHeight="1" x14ac:dyDescent="0.25">
      <c r="C148" s="288">
        <v>1000</v>
      </c>
      <c r="D148" s="288">
        <v>1100</v>
      </c>
      <c r="E148" s="288">
        <v>113</v>
      </c>
      <c r="F148" s="295" t="s">
        <v>93</v>
      </c>
      <c r="G148" s="10" t="s">
        <v>102</v>
      </c>
      <c r="H148" s="290"/>
      <c r="I148" s="288">
        <v>15</v>
      </c>
      <c r="J148" s="234">
        <v>4596</v>
      </c>
      <c r="K148" s="234">
        <v>0</v>
      </c>
      <c r="L148" s="234">
        <f>J148-K148</f>
        <v>4596</v>
      </c>
      <c r="M148" s="234"/>
      <c r="N148" s="234">
        <v>396</v>
      </c>
      <c r="O148" s="234">
        <f>N148</f>
        <v>396</v>
      </c>
      <c r="P148" s="108">
        <f t="shared" si="34"/>
        <v>4200</v>
      </c>
      <c r="Q148" s="19"/>
    </row>
    <row r="149" spans="3:17" ht="35.1" customHeight="1" x14ac:dyDescent="0.25">
      <c r="C149" s="288">
        <v>1000</v>
      </c>
      <c r="D149" s="288">
        <v>1100</v>
      </c>
      <c r="E149" s="288">
        <v>113</v>
      </c>
      <c r="F149" s="345"/>
      <c r="G149" s="10" t="s">
        <v>102</v>
      </c>
      <c r="H149" s="354"/>
      <c r="I149" s="288"/>
      <c r="J149" s="234"/>
      <c r="K149" s="234"/>
      <c r="L149" s="234"/>
      <c r="M149" s="234"/>
      <c r="N149" s="234"/>
      <c r="O149" s="234"/>
      <c r="P149" s="108">
        <v>0</v>
      </c>
      <c r="Q149" s="19"/>
    </row>
    <row r="150" spans="3:17" ht="35.1" customHeight="1" x14ac:dyDescent="0.25">
      <c r="C150" s="288">
        <v>1000</v>
      </c>
      <c r="D150" s="288">
        <v>1100</v>
      </c>
      <c r="E150" s="288">
        <v>113</v>
      </c>
      <c r="F150" s="294" t="s">
        <v>227</v>
      </c>
      <c r="G150" s="10" t="s">
        <v>105</v>
      </c>
      <c r="H150" s="300"/>
      <c r="I150" s="288">
        <v>15</v>
      </c>
      <c r="J150" s="308">
        <v>5562.4</v>
      </c>
      <c r="K150" s="308"/>
      <c r="L150" s="308">
        <f>J150-K150</f>
        <v>5562.4</v>
      </c>
      <c r="M150" s="308"/>
      <c r="N150" s="308">
        <v>562.4</v>
      </c>
      <c r="O150" s="308">
        <f>N150</f>
        <v>562.4</v>
      </c>
      <c r="P150" s="309">
        <f>L150-O150</f>
        <v>5000</v>
      </c>
      <c r="Q150" s="19"/>
    </row>
    <row r="151" spans="3:17" ht="35.1" customHeight="1" x14ac:dyDescent="0.25">
      <c r="C151" s="54"/>
      <c r="D151" s="54"/>
      <c r="E151" s="54"/>
      <c r="F151" s="24" t="s">
        <v>106</v>
      </c>
      <c r="G151" s="25"/>
      <c r="H151" s="34"/>
      <c r="I151" s="320"/>
      <c r="J151" s="298">
        <f>SUM(J141:J150)</f>
        <v>27148.260000000002</v>
      </c>
      <c r="K151" s="298">
        <f t="shared" ref="K151:M151" si="35">SUM(K141:K150)</f>
        <v>0</v>
      </c>
      <c r="L151" s="298">
        <f>SUM(L141:L150)</f>
        <v>27148.260000000002</v>
      </c>
      <c r="M151" s="298">
        <f t="shared" si="35"/>
        <v>0</v>
      </c>
      <c r="N151" s="298">
        <f>SUM(N141:N150)</f>
        <v>2248.2600000000002</v>
      </c>
      <c r="O151" s="298">
        <f>SUM(O141:O150)</f>
        <v>2248.2600000000002</v>
      </c>
      <c r="P151" s="298">
        <f>SUM(P141:P150)</f>
        <v>24900</v>
      </c>
      <c r="Q151" s="24"/>
    </row>
    <row r="152" spans="3:17" ht="35.1" customHeight="1" x14ac:dyDescent="0.25">
      <c r="C152" s="288">
        <v>1000</v>
      </c>
      <c r="D152" s="288">
        <v>1100</v>
      </c>
      <c r="E152" s="288">
        <v>113</v>
      </c>
      <c r="F152" s="294" t="s">
        <v>151</v>
      </c>
      <c r="G152" s="50" t="s">
        <v>107</v>
      </c>
      <c r="H152" s="295"/>
      <c r="I152" s="288">
        <v>15</v>
      </c>
      <c r="J152" s="308">
        <v>5562.4</v>
      </c>
      <c r="K152" s="308"/>
      <c r="L152" s="308">
        <f>J152-K152</f>
        <v>5562.4</v>
      </c>
      <c r="M152" s="308"/>
      <c r="N152" s="308">
        <v>562.4</v>
      </c>
      <c r="O152" s="308">
        <f>N152</f>
        <v>562.4</v>
      </c>
      <c r="P152" s="309">
        <f>L152-O152</f>
        <v>5000</v>
      </c>
      <c r="Q152" s="378"/>
    </row>
    <row r="153" spans="3:17" ht="35.1" customHeight="1" x14ac:dyDescent="0.25">
      <c r="C153" s="288">
        <v>1000</v>
      </c>
      <c r="D153" s="288">
        <v>1100</v>
      </c>
      <c r="E153" s="288">
        <v>113</v>
      </c>
      <c r="F153" s="294"/>
      <c r="G153" s="10" t="s">
        <v>36</v>
      </c>
      <c r="H153" s="295"/>
      <c r="I153" s="288">
        <v>0</v>
      </c>
      <c r="J153" s="107">
        <v>0</v>
      </c>
      <c r="K153" s="107">
        <v>0</v>
      </c>
      <c r="L153" s="107">
        <v>0</v>
      </c>
      <c r="M153" s="107"/>
      <c r="N153" s="107">
        <v>0</v>
      </c>
      <c r="O153" s="325">
        <v>0</v>
      </c>
      <c r="P153" s="107">
        <v>0</v>
      </c>
      <c r="Q153" s="378"/>
    </row>
    <row r="154" spans="3:17" ht="35.1" customHeight="1" x14ac:dyDescent="0.25">
      <c r="C154" s="54"/>
      <c r="D154" s="54"/>
      <c r="E154" s="54"/>
      <c r="F154" s="24" t="s">
        <v>171</v>
      </c>
      <c r="G154" s="25"/>
      <c r="H154" s="34"/>
      <c r="I154" s="320"/>
      <c r="J154" s="298">
        <f>SUM(J152:J153)</f>
        <v>5562.4</v>
      </c>
      <c r="K154" s="298">
        <f t="shared" ref="K154:M154" si="36">SUM(K152:K153)</f>
        <v>0</v>
      </c>
      <c r="L154" s="298">
        <f>SUM(L152:L153)</f>
        <v>5562.4</v>
      </c>
      <c r="M154" s="298">
        <f t="shared" si="36"/>
        <v>0</v>
      </c>
      <c r="N154" s="298">
        <f>SUM(N152:N153)</f>
        <v>562.4</v>
      </c>
      <c r="O154" s="298">
        <f>SUM(O152:O153)</f>
        <v>562.4</v>
      </c>
      <c r="P154" s="298">
        <f>SUM(P152:P153)</f>
        <v>5000</v>
      </c>
      <c r="Q154" s="24"/>
    </row>
    <row r="155" spans="3:17" ht="35.1" customHeight="1" x14ac:dyDescent="0.25">
      <c r="C155" s="288">
        <v>1000</v>
      </c>
      <c r="D155" s="288">
        <v>1100</v>
      </c>
      <c r="E155" s="322">
        <v>113</v>
      </c>
      <c r="F155" s="294" t="s">
        <v>153</v>
      </c>
      <c r="G155" s="79" t="s">
        <v>108</v>
      </c>
      <c r="H155" s="305"/>
      <c r="I155" s="288">
        <v>15</v>
      </c>
      <c r="J155" s="108">
        <v>4953.2</v>
      </c>
      <c r="K155" s="108"/>
      <c r="L155" s="107">
        <v>4953.2</v>
      </c>
      <c r="M155" s="108"/>
      <c r="N155" s="108">
        <v>453.2</v>
      </c>
      <c r="O155" s="301">
        <f>N155</f>
        <v>453.2</v>
      </c>
      <c r="P155" s="107">
        <f>L155-O155</f>
        <v>4500</v>
      </c>
      <c r="Q155" s="378"/>
    </row>
    <row r="156" spans="3:17" ht="35.1" customHeight="1" x14ac:dyDescent="0.25">
      <c r="C156" s="288">
        <v>1000</v>
      </c>
      <c r="D156" s="288">
        <v>1100</v>
      </c>
      <c r="E156" s="288">
        <v>113</v>
      </c>
      <c r="F156" s="344" t="s">
        <v>154</v>
      </c>
      <c r="G156" s="50" t="s">
        <v>109</v>
      </c>
      <c r="H156" s="305"/>
      <c r="I156" s="288">
        <v>15</v>
      </c>
      <c r="J156" s="355">
        <v>4715</v>
      </c>
      <c r="K156" s="355"/>
      <c r="L156" s="355">
        <v>4715</v>
      </c>
      <c r="M156" s="107"/>
      <c r="N156" s="355">
        <v>415</v>
      </c>
      <c r="O156" s="355">
        <v>415</v>
      </c>
      <c r="P156" s="107">
        <f t="shared" ref="P156:P159" si="37">L156-O156</f>
        <v>4300</v>
      </c>
      <c r="Q156" s="378"/>
    </row>
    <row r="157" spans="3:17" ht="35.1" customHeight="1" x14ac:dyDescent="0.25">
      <c r="C157" s="288">
        <v>1000</v>
      </c>
      <c r="D157" s="288">
        <v>1100</v>
      </c>
      <c r="E157" s="288">
        <v>113</v>
      </c>
      <c r="F157" s="295" t="s">
        <v>110</v>
      </c>
      <c r="G157" s="39" t="s">
        <v>111</v>
      </c>
      <c r="H157" s="290"/>
      <c r="I157" s="288">
        <v>15</v>
      </c>
      <c r="J157" s="356">
        <v>4715</v>
      </c>
      <c r="K157" s="356"/>
      <c r="L157" s="356">
        <v>4715</v>
      </c>
      <c r="M157" s="107"/>
      <c r="N157" s="356">
        <v>415</v>
      </c>
      <c r="O157" s="356">
        <f>N157</f>
        <v>415</v>
      </c>
      <c r="P157" s="107">
        <f t="shared" si="37"/>
        <v>4300</v>
      </c>
      <c r="Q157" s="378"/>
    </row>
    <row r="158" spans="3:17" ht="35.1" customHeight="1" x14ac:dyDescent="0.25">
      <c r="C158" s="322">
        <v>1000</v>
      </c>
      <c r="D158" s="322">
        <v>1100</v>
      </c>
      <c r="E158" s="322">
        <v>113</v>
      </c>
      <c r="F158" s="357" t="s">
        <v>155</v>
      </c>
      <c r="G158" s="50" t="s">
        <v>109</v>
      </c>
      <c r="H158" s="358"/>
      <c r="I158" s="288">
        <v>15</v>
      </c>
      <c r="J158" s="234">
        <v>4715</v>
      </c>
      <c r="K158" s="234"/>
      <c r="L158" s="234">
        <v>4715</v>
      </c>
      <c r="M158" s="108"/>
      <c r="N158" s="234">
        <v>415</v>
      </c>
      <c r="O158" s="234">
        <v>415</v>
      </c>
      <c r="P158" s="107">
        <f t="shared" si="37"/>
        <v>4300</v>
      </c>
      <c r="Q158" s="378"/>
    </row>
    <row r="159" spans="3:17" ht="35.1" customHeight="1" x14ac:dyDescent="0.25">
      <c r="C159" s="288">
        <v>1000</v>
      </c>
      <c r="D159" s="288">
        <v>1100</v>
      </c>
      <c r="E159" s="288">
        <v>113</v>
      </c>
      <c r="F159" s="295" t="s">
        <v>112</v>
      </c>
      <c r="G159" s="353" t="s">
        <v>113</v>
      </c>
      <c r="H159" s="290"/>
      <c r="I159" s="288">
        <v>15</v>
      </c>
      <c r="J159" s="356">
        <v>4468.8</v>
      </c>
      <c r="K159" s="356"/>
      <c r="L159" s="356">
        <v>4468.8</v>
      </c>
      <c r="M159" s="107"/>
      <c r="N159" s="356">
        <v>375.8</v>
      </c>
      <c r="O159" s="356">
        <v>375.8</v>
      </c>
      <c r="P159" s="107">
        <f t="shared" si="37"/>
        <v>4093</v>
      </c>
      <c r="Q159" s="290"/>
    </row>
    <row r="160" spans="3:17" ht="35.1" customHeight="1" x14ac:dyDescent="0.25">
      <c r="C160" s="95"/>
      <c r="D160" s="24"/>
      <c r="E160" s="33"/>
      <c r="F160" s="24" t="s">
        <v>114</v>
      </c>
      <c r="G160" s="359"/>
      <c r="H160" s="297"/>
      <c r="I160" s="298"/>
      <c r="J160" s="297">
        <f>SUM(J155:J159)</f>
        <v>23567</v>
      </c>
      <c r="K160" s="297">
        <f t="shared" ref="K160:P160" si="38">SUM(K155:K159)</f>
        <v>0</v>
      </c>
      <c r="L160" s="297">
        <f t="shared" si="38"/>
        <v>23567</v>
      </c>
      <c r="M160" s="297">
        <f t="shared" si="38"/>
        <v>0</v>
      </c>
      <c r="N160" s="297">
        <f t="shared" si="38"/>
        <v>2074</v>
      </c>
      <c r="O160" s="297">
        <f t="shared" si="38"/>
        <v>2074</v>
      </c>
      <c r="P160" s="297">
        <f t="shared" si="38"/>
        <v>21493</v>
      </c>
      <c r="Q160" s="90"/>
    </row>
    <row r="161" spans="3:19" ht="35.1" customHeight="1" x14ac:dyDescent="0.25">
      <c r="C161" s="90"/>
      <c r="D161" s="90"/>
      <c r="E161" s="90"/>
      <c r="F161" s="97" t="s">
        <v>115</v>
      </c>
      <c r="G161" s="90"/>
      <c r="H161" s="360"/>
      <c r="I161" s="90"/>
      <c r="J161" s="34">
        <f>J15+J17+J19+J22+J24+J28+J38+J42+J48+J63+J70+J77+J88+J92+J99+J118+J120+J130+J140+J151+J154+J160</f>
        <v>318431.57</v>
      </c>
      <c r="K161" s="34">
        <f>K15+K17+K19+K22+K24+K28+K38+K42+K48+K63+K70+K77+K88+K92+K99+K118+K120+K130+K140+K151+K154+K160</f>
        <v>218.36999999999998</v>
      </c>
      <c r="L161" s="34">
        <f>L15+L17+L19+L22+L24+L28+L38+L42+L48+L63+L70+L77+L88+L92+L99+L118+L120+L130+L140+L151+L154+L160</f>
        <v>318649.94</v>
      </c>
      <c r="M161" s="34">
        <f>M15+M17+M19+M22+M24+M28+M42+M48+M63+M70+M77+M88+M92+M99+M118+M120+M130+M140+M151+M154+M160</f>
        <v>0</v>
      </c>
      <c r="N161" s="34">
        <f>N15+N17+N19+N22+N24+N28+N38+N42+N48+N63+N70+N77+N88+N92+N99+N118+N120+N130+N140+N151+N154+N160</f>
        <v>28023.15</v>
      </c>
      <c r="O161" s="34">
        <f>O15+O17+O19+O22+O24+O28+O38+O42+O48+O63+O70+O77+O88+O92+O99+O118+O120+O130+O140+O151+O154+O160</f>
        <v>28023.15</v>
      </c>
      <c r="P161" s="34">
        <f>P15+P17+P19+P22+P24+P28+P38+P42+P48+P63+P70+P77+P88+P92+P99+P118+P120+P130+P140+P151+P154+P160</f>
        <v>290626.79000000004</v>
      </c>
      <c r="Q161" s="90"/>
    </row>
    <row r="163" spans="3:19" x14ac:dyDescent="0.25">
      <c r="C163" s="1"/>
      <c r="D163" s="1"/>
      <c r="E163" s="1"/>
      <c r="F163" s="361" t="s">
        <v>116</v>
      </c>
      <c r="G163" s="361"/>
      <c r="H163" s="361"/>
      <c r="I163" s="315"/>
      <c r="J163" s="315"/>
      <c r="K163" s="315" t="s">
        <v>117</v>
      </c>
      <c r="L163" s="362"/>
      <c r="M163" s="362"/>
      <c r="N163" s="1"/>
      <c r="O163" s="1"/>
      <c r="P163" s="1"/>
      <c r="Q163" s="1"/>
    </row>
    <row r="164" spans="3:19" x14ac:dyDescent="0.25">
      <c r="C164" s="1"/>
      <c r="D164" s="1"/>
      <c r="E164" s="1"/>
      <c r="F164" s="361"/>
      <c r="G164" s="361"/>
      <c r="H164" s="314"/>
      <c r="I164" s="315"/>
      <c r="J164" s="315"/>
      <c r="K164" s="315"/>
      <c r="L164" s="362"/>
      <c r="M164" s="362"/>
      <c r="N164" s="1"/>
      <c r="O164" s="1"/>
      <c r="P164" s="1"/>
      <c r="Q164" s="1"/>
    </row>
    <row r="165" spans="3:19" ht="18" x14ac:dyDescent="0.25">
      <c r="C165" s="1"/>
      <c r="D165" s="1"/>
      <c r="E165" s="1"/>
      <c r="F165" s="363"/>
      <c r="G165" s="364"/>
      <c r="H165" s="314"/>
      <c r="I165" s="315"/>
      <c r="J165" s="365"/>
      <c r="K165" s="365"/>
      <c r="L165" s="365"/>
      <c r="M165" s="366"/>
      <c r="N165" s="1"/>
      <c r="O165" s="1"/>
      <c r="P165" s="1"/>
      <c r="Q165" s="1"/>
    </row>
    <row r="166" spans="3:19" x14ac:dyDescent="0.25">
      <c r="C166" s="1"/>
      <c r="D166" s="1"/>
      <c r="E166" s="1"/>
      <c r="F166" s="361" t="s">
        <v>160</v>
      </c>
      <c r="G166" s="361"/>
      <c r="H166" s="361"/>
      <c r="I166" s="315"/>
      <c r="J166" s="315" t="s">
        <v>159</v>
      </c>
      <c r="K166" s="315"/>
      <c r="L166" s="362"/>
      <c r="M166" s="362"/>
      <c r="N166" s="1"/>
      <c r="O166" s="1"/>
      <c r="P166" s="1"/>
      <c r="Q166" s="1"/>
    </row>
    <row r="167" spans="3:19" x14ac:dyDescent="0.25">
      <c r="C167" s="1"/>
      <c r="D167" s="1"/>
      <c r="E167" s="1"/>
      <c r="F167" s="361" t="s">
        <v>118</v>
      </c>
      <c r="G167" s="361"/>
      <c r="H167" s="361"/>
      <c r="I167" s="361"/>
      <c r="J167" s="436" t="s">
        <v>119</v>
      </c>
      <c r="K167" s="436"/>
      <c r="L167" s="436"/>
      <c r="M167" s="436"/>
      <c r="N167" s="1"/>
      <c r="O167" s="1"/>
      <c r="P167" s="1"/>
      <c r="Q167" s="1"/>
    </row>
    <row r="168" spans="3:19" x14ac:dyDescent="0.25">
      <c r="C168" s="1"/>
      <c r="D168" s="1"/>
      <c r="E168" s="1"/>
      <c r="F168" s="361"/>
      <c r="G168" s="361"/>
      <c r="H168" s="361"/>
      <c r="I168" s="361"/>
      <c r="J168" s="381"/>
      <c r="K168" s="381"/>
      <c r="L168" s="381"/>
      <c r="M168" s="381"/>
      <c r="N168" s="1"/>
      <c r="O168" s="1"/>
      <c r="P168" s="1"/>
      <c r="Q168" s="1"/>
    </row>
    <row r="169" spans="3:19" x14ac:dyDescent="0.25"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18" x14ac:dyDescent="0.25">
      <c r="C172" s="282"/>
      <c r="D172" s="282"/>
      <c r="E172" s="282"/>
      <c r="F172" s="437" t="s">
        <v>0</v>
      </c>
      <c r="G172" s="437"/>
      <c r="H172" s="437"/>
      <c r="Q172" s="282"/>
      <c r="R172" s="1"/>
      <c r="S172" s="1"/>
    </row>
    <row r="173" spans="3:19" ht="18" x14ac:dyDescent="0.25">
      <c r="C173" s="283"/>
      <c r="D173" s="284"/>
      <c r="E173" s="284"/>
      <c r="F173" s="437" t="s">
        <v>1</v>
      </c>
      <c r="G173" s="437"/>
      <c r="H173" s="437"/>
      <c r="I173" s="437" t="s">
        <v>270</v>
      </c>
      <c r="J173" s="437"/>
      <c r="K173" s="437"/>
      <c r="L173" s="437"/>
      <c r="M173" s="437"/>
      <c r="N173" s="437"/>
      <c r="O173" s="437"/>
      <c r="P173" s="437"/>
      <c r="Q173" s="284"/>
      <c r="R173" s="1"/>
      <c r="S173" s="1"/>
    </row>
    <row r="174" spans="3:19" x14ac:dyDescent="0.25">
      <c r="C174" s="1"/>
      <c r="D174" s="1"/>
      <c r="E174" s="1"/>
      <c r="F174" s="361"/>
      <c r="G174" s="361"/>
      <c r="H174" s="361"/>
      <c r="I174" s="361"/>
      <c r="J174" s="381"/>
      <c r="K174" s="381"/>
      <c r="L174" s="381"/>
      <c r="M174" s="381"/>
      <c r="N174" s="1"/>
      <c r="O174" s="1"/>
      <c r="P174" s="1"/>
      <c r="Q174" s="1"/>
    </row>
    <row r="175" spans="3:19" x14ac:dyDescent="0.25">
      <c r="C175" s="1"/>
      <c r="D175" s="1"/>
      <c r="E175" s="1"/>
      <c r="F175" s="361"/>
      <c r="G175" s="361"/>
      <c r="H175" s="361"/>
      <c r="I175" s="361"/>
      <c r="J175" s="381"/>
      <c r="K175" s="381"/>
      <c r="L175" s="381"/>
      <c r="M175" s="381"/>
      <c r="N175" s="1"/>
      <c r="O175" s="1"/>
      <c r="P175" s="1"/>
      <c r="Q175" s="1"/>
    </row>
    <row r="176" spans="3:19" ht="59.25" customHeight="1" x14ac:dyDescent="0.25">
      <c r="C176" s="288">
        <v>4000</v>
      </c>
      <c r="D176" s="288">
        <v>4500</v>
      </c>
      <c r="E176" s="288">
        <v>451</v>
      </c>
      <c r="F176" s="295" t="s">
        <v>81</v>
      </c>
      <c r="G176" s="10" t="s">
        <v>174</v>
      </c>
      <c r="H176" s="290"/>
      <c r="I176" s="288">
        <v>15</v>
      </c>
      <c r="J176" s="108">
        <v>2500</v>
      </c>
      <c r="K176" s="108"/>
      <c r="L176" s="108">
        <v>2500</v>
      </c>
      <c r="M176" s="108"/>
      <c r="N176" s="108">
        <v>0</v>
      </c>
      <c r="O176" s="108">
        <v>0</v>
      </c>
      <c r="P176" s="108">
        <f>L176-O176</f>
        <v>2500</v>
      </c>
      <c r="Q176" s="368"/>
      <c r="R176" s="2"/>
      <c r="S176" s="296"/>
    </row>
    <row r="177" spans="3:17" ht="59.25" customHeight="1" x14ac:dyDescent="0.25">
      <c r="C177" s="90"/>
      <c r="D177" s="90"/>
      <c r="E177" s="90"/>
      <c r="F177" s="97" t="s">
        <v>115</v>
      </c>
      <c r="G177" s="90"/>
      <c r="H177" s="360"/>
      <c r="I177" s="90"/>
      <c r="J177" s="34">
        <f>J176</f>
        <v>2500</v>
      </c>
      <c r="K177" s="34"/>
      <c r="L177" s="34">
        <f>L176</f>
        <v>2500</v>
      </c>
      <c r="M177" s="34"/>
      <c r="N177" s="34"/>
      <c r="O177" s="34"/>
      <c r="P177" s="34">
        <f>P176</f>
        <v>2500</v>
      </c>
      <c r="Q177" s="90"/>
    </row>
    <row r="179" spans="3:17" x14ac:dyDescent="0.25">
      <c r="C179" s="1"/>
      <c r="D179" s="1"/>
      <c r="E179" s="1"/>
      <c r="F179" s="361" t="s">
        <v>116</v>
      </c>
      <c r="G179" s="361"/>
      <c r="H179" s="361"/>
      <c r="I179" s="315"/>
      <c r="J179" s="315"/>
      <c r="K179" s="315" t="s">
        <v>117</v>
      </c>
      <c r="L179" s="362"/>
      <c r="M179" s="362"/>
      <c r="N179" s="1"/>
      <c r="O179" s="1"/>
      <c r="P179" s="1"/>
      <c r="Q179" s="1"/>
    </row>
    <row r="180" spans="3:17" x14ac:dyDescent="0.25">
      <c r="C180" s="1"/>
      <c r="D180" s="1"/>
      <c r="E180" s="1"/>
      <c r="F180" s="361"/>
      <c r="G180" s="361"/>
      <c r="H180" s="314"/>
      <c r="I180" s="315"/>
      <c r="J180" s="315"/>
      <c r="K180" s="315"/>
      <c r="L180" s="362"/>
      <c r="M180" s="362"/>
      <c r="N180" s="1"/>
      <c r="O180" s="1"/>
      <c r="P180" s="1"/>
      <c r="Q180" s="1"/>
    </row>
    <row r="181" spans="3:17" ht="18" x14ac:dyDescent="0.25">
      <c r="C181" s="1"/>
      <c r="D181" s="1"/>
      <c r="E181" s="1"/>
      <c r="F181" s="363"/>
      <c r="G181" s="364"/>
      <c r="H181" s="314"/>
      <c r="I181" s="315"/>
      <c r="J181" s="365"/>
      <c r="K181" s="365"/>
      <c r="L181" s="365"/>
      <c r="M181" s="366"/>
      <c r="N181" s="1"/>
      <c r="O181" s="1"/>
      <c r="P181" s="1"/>
      <c r="Q181" s="1"/>
    </row>
    <row r="182" spans="3:17" x14ac:dyDescent="0.25">
      <c r="C182" s="1"/>
      <c r="D182" s="1"/>
      <c r="E182" s="1"/>
      <c r="F182" s="361" t="s">
        <v>160</v>
      </c>
      <c r="G182" s="361"/>
      <c r="H182" s="361"/>
      <c r="I182" s="315"/>
      <c r="J182" s="315" t="s">
        <v>159</v>
      </c>
      <c r="K182" s="315"/>
      <c r="L182" s="362"/>
      <c r="M182" s="362"/>
      <c r="N182" s="1"/>
      <c r="O182" s="1"/>
      <c r="P182" s="1"/>
      <c r="Q182" s="1"/>
    </row>
    <row r="183" spans="3:17" x14ac:dyDescent="0.25">
      <c r="C183" s="1"/>
      <c r="D183" s="1"/>
      <c r="E183" s="1"/>
      <c r="F183" s="361" t="s">
        <v>118</v>
      </c>
      <c r="G183" s="361"/>
      <c r="H183" s="361"/>
      <c r="I183" s="361"/>
      <c r="J183" s="436" t="s">
        <v>119</v>
      </c>
      <c r="K183" s="436"/>
      <c r="L183" s="436"/>
      <c r="M183" s="436"/>
      <c r="N183" s="1"/>
      <c r="O183" s="1"/>
      <c r="P183" s="1"/>
      <c r="Q183" s="1"/>
    </row>
    <row r="184" spans="3:17" x14ac:dyDescent="0.25">
      <c r="C184" s="1"/>
      <c r="D184" s="1"/>
      <c r="E184" s="1"/>
      <c r="F184" s="361"/>
      <c r="G184" s="361"/>
      <c r="H184" s="361"/>
      <c r="I184" s="361"/>
      <c r="J184" s="381"/>
      <c r="K184" s="381"/>
      <c r="L184" s="381"/>
      <c r="M184" s="381"/>
      <c r="N184" s="1"/>
      <c r="O184" s="1"/>
      <c r="P184" s="1"/>
      <c r="Q184" s="1"/>
    </row>
    <row r="205" spans="6:8" x14ac:dyDescent="0.25">
      <c r="F205" s="1"/>
      <c r="G205" s="1"/>
      <c r="H205" s="1"/>
    </row>
    <row r="215" spans="6:8" x14ac:dyDescent="0.25">
      <c r="F215" s="1"/>
      <c r="G215" s="1"/>
      <c r="H215" s="369"/>
    </row>
    <row r="216" spans="6:8" x14ac:dyDescent="0.25">
      <c r="F216" s="1"/>
      <c r="G216" s="1"/>
      <c r="H216" s="369"/>
    </row>
    <row r="217" spans="6:8" x14ac:dyDescent="0.25">
      <c r="F217" s="1"/>
      <c r="G217" s="1"/>
      <c r="H217" s="369"/>
    </row>
    <row r="218" spans="6:8" x14ac:dyDescent="0.25">
      <c r="F218" s="1"/>
      <c r="G218" s="1"/>
      <c r="H218" s="369"/>
    </row>
    <row r="219" spans="6:8" x14ac:dyDescent="0.25">
      <c r="F219" s="348"/>
      <c r="G219" s="1"/>
      <c r="H219" s="369"/>
    </row>
    <row r="220" spans="6:8" x14ac:dyDescent="0.25">
      <c r="F220" s="1"/>
      <c r="G220" s="1"/>
      <c r="H220" s="369"/>
    </row>
    <row r="221" spans="6:8" x14ac:dyDescent="0.25">
      <c r="F221" s="1"/>
      <c r="G221" s="1"/>
      <c r="H221" s="369"/>
    </row>
    <row r="222" spans="6:8" x14ac:dyDescent="0.25">
      <c r="F222" s="348"/>
      <c r="G222" s="1"/>
      <c r="H222" s="369"/>
    </row>
    <row r="223" spans="6:8" x14ac:dyDescent="0.25">
      <c r="F223" s="1"/>
      <c r="G223" s="1"/>
      <c r="H223" s="369"/>
    </row>
    <row r="224" spans="6:8" x14ac:dyDescent="0.25">
      <c r="F224" s="348"/>
      <c r="G224" s="1"/>
      <c r="H224" s="369"/>
    </row>
  </sheetData>
  <mergeCells count="130">
    <mergeCell ref="J167:M167"/>
    <mergeCell ref="F172:H172"/>
    <mergeCell ref="F173:H173"/>
    <mergeCell ref="I173:P173"/>
    <mergeCell ref="J183:M183"/>
    <mergeCell ref="Q136:Q138"/>
    <mergeCell ref="C137:C138"/>
    <mergeCell ref="D137:D138"/>
    <mergeCell ref="E137:E138"/>
    <mergeCell ref="J137:J138"/>
    <mergeCell ref="K137:K138"/>
    <mergeCell ref="L137:L138"/>
    <mergeCell ref="M137:M138"/>
    <mergeCell ref="N137:N138"/>
    <mergeCell ref="O137:O138"/>
    <mergeCell ref="F134:H134"/>
    <mergeCell ref="I134:P134"/>
    <mergeCell ref="F135:H135"/>
    <mergeCell ref="I135:P135"/>
    <mergeCell ref="F136:F138"/>
    <mergeCell ref="G136:G138"/>
    <mergeCell ref="H136:H138"/>
    <mergeCell ref="I136:I138"/>
    <mergeCell ref="M136:O136"/>
    <mergeCell ref="P136:P138"/>
    <mergeCell ref="I105:I107"/>
    <mergeCell ref="M105:O105"/>
    <mergeCell ref="P105:P107"/>
    <mergeCell ref="Q105:Q107"/>
    <mergeCell ref="J106:J107"/>
    <mergeCell ref="K106:K107"/>
    <mergeCell ref="L106:L107"/>
    <mergeCell ref="M106:M107"/>
    <mergeCell ref="N106:N107"/>
    <mergeCell ref="O106:O107"/>
    <mergeCell ref="F104:H104"/>
    <mergeCell ref="C105:C107"/>
    <mergeCell ref="D105:D107"/>
    <mergeCell ref="E105:E107"/>
    <mergeCell ref="F105:F107"/>
    <mergeCell ref="G105:G107"/>
    <mergeCell ref="H105:H107"/>
    <mergeCell ref="O85:O86"/>
    <mergeCell ref="F101:H101"/>
    <mergeCell ref="I101:P101"/>
    <mergeCell ref="F102:H102"/>
    <mergeCell ref="F103:H103"/>
    <mergeCell ref="I103:P103"/>
    <mergeCell ref="H84:H86"/>
    <mergeCell ref="I84:I86"/>
    <mergeCell ref="M84:O84"/>
    <mergeCell ref="P84:P86"/>
    <mergeCell ref="Q84:Q86"/>
    <mergeCell ref="J85:J86"/>
    <mergeCell ref="K85:K86"/>
    <mergeCell ref="L85:L86"/>
    <mergeCell ref="M85:M86"/>
    <mergeCell ref="N85:N86"/>
    <mergeCell ref="F80:H80"/>
    <mergeCell ref="F81:H81"/>
    <mergeCell ref="F82:H82"/>
    <mergeCell ref="I82:P82"/>
    <mergeCell ref="F83:H83"/>
    <mergeCell ref="C84:C86"/>
    <mergeCell ref="D84:D86"/>
    <mergeCell ref="E84:E86"/>
    <mergeCell ref="F84:F86"/>
    <mergeCell ref="G84:G86"/>
    <mergeCell ref="I54:I56"/>
    <mergeCell ref="M54:O54"/>
    <mergeCell ref="P54:P56"/>
    <mergeCell ref="Q54:Q56"/>
    <mergeCell ref="J55:J56"/>
    <mergeCell ref="K55:K56"/>
    <mergeCell ref="L55:L56"/>
    <mergeCell ref="M55:M56"/>
    <mergeCell ref="N55:N56"/>
    <mergeCell ref="O55:O56"/>
    <mergeCell ref="F51:H51"/>
    <mergeCell ref="F52:H52"/>
    <mergeCell ref="I52:P52"/>
    <mergeCell ref="F53:H53"/>
    <mergeCell ref="C54:C56"/>
    <mergeCell ref="D54:D56"/>
    <mergeCell ref="E54:E56"/>
    <mergeCell ref="F54:F56"/>
    <mergeCell ref="G54:G56"/>
    <mergeCell ref="H54:H56"/>
    <mergeCell ref="N35:N36"/>
    <mergeCell ref="O35:O36"/>
    <mergeCell ref="P35:P36"/>
    <mergeCell ref="Q35:Q36"/>
    <mergeCell ref="F50:H50"/>
    <mergeCell ref="I50:P50"/>
    <mergeCell ref="H35:H36"/>
    <mergeCell ref="I35:I36"/>
    <mergeCell ref="J35:J36"/>
    <mergeCell ref="K35:K36"/>
    <mergeCell ref="L35:L36"/>
    <mergeCell ref="M35:M36"/>
    <mergeCell ref="F31:H31"/>
    <mergeCell ref="F32:H32"/>
    <mergeCell ref="F33:H33"/>
    <mergeCell ref="I33:P33"/>
    <mergeCell ref="F34:H34"/>
    <mergeCell ref="C35:C36"/>
    <mergeCell ref="D35:D36"/>
    <mergeCell ref="E35:E36"/>
    <mergeCell ref="F35:F36"/>
    <mergeCell ref="G35:G36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V225"/>
  <sheetViews>
    <sheetView topLeftCell="A23" zoomScaleNormal="100" workbookViewId="0">
      <selection activeCell="G28" sqref="G9:G28"/>
    </sheetView>
  </sheetViews>
  <sheetFormatPr baseColWidth="10" defaultRowHeight="15" x14ac:dyDescent="0.25"/>
  <cols>
    <col min="1" max="1" width="23.140625" customWidth="1"/>
    <col min="2" max="2" width="8.5703125" customWidth="1"/>
    <col min="3" max="3" width="9.7109375" customWidth="1"/>
    <col min="4" max="4" width="7.5703125" customWidth="1"/>
    <col min="5" max="5" width="42.42578125" customWidth="1"/>
    <col min="6" max="6" width="21.85546875" customWidth="1"/>
    <col min="7" max="7" width="26.140625" style="117" customWidth="1"/>
    <col min="8" max="8" width="11.7109375" customWidth="1"/>
    <col min="9" max="9" width="12.28515625" customWidth="1"/>
    <col min="10" max="10" width="10.85546875" customWidth="1"/>
    <col min="11" max="11" width="14.42578125" customWidth="1"/>
    <col min="12" max="12" width="13.5703125" customWidth="1"/>
    <col min="13" max="13" width="11" customWidth="1"/>
    <col min="14" max="14" width="13.7109375" customWidth="1"/>
    <col min="15" max="15" width="12.140625" customWidth="1"/>
    <col min="16" max="16" width="47.42578125" customWidth="1"/>
  </cols>
  <sheetData>
    <row r="1" spans="2:18" x14ac:dyDescent="0.25">
      <c r="B1" s="1"/>
      <c r="C1" s="1"/>
      <c r="D1" s="1"/>
      <c r="E1" s="1"/>
      <c r="F1" s="2"/>
      <c r="G1" s="11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2"/>
      <c r="G2" s="11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2"/>
      <c r="G3" s="11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x14ac:dyDescent="0.25">
      <c r="B4" s="3"/>
      <c r="C4" s="3"/>
      <c r="D4" s="3"/>
      <c r="E4" s="391" t="s">
        <v>0</v>
      </c>
      <c r="F4" s="391"/>
      <c r="G4" s="391"/>
      <c r="H4" s="391" t="s">
        <v>191</v>
      </c>
      <c r="I4" s="391"/>
      <c r="J4" s="391"/>
      <c r="K4" s="391"/>
      <c r="L4" s="391"/>
      <c r="M4" s="391"/>
      <c r="N4" s="391"/>
      <c r="O4" s="391"/>
      <c r="P4" s="3"/>
      <c r="Q4" s="1"/>
      <c r="R4" s="1"/>
    </row>
    <row r="5" spans="2:18" ht="18" x14ac:dyDescent="0.25">
      <c r="B5" s="4"/>
      <c r="C5" s="5"/>
      <c r="D5" s="5"/>
      <c r="E5" s="391" t="s">
        <v>1</v>
      </c>
      <c r="F5" s="391"/>
      <c r="G5" s="391"/>
      <c r="H5" s="392"/>
      <c r="I5" s="392"/>
      <c r="J5" s="392"/>
      <c r="K5" s="392"/>
      <c r="L5" s="392"/>
      <c r="M5" s="392"/>
      <c r="N5" s="392"/>
      <c r="O5" s="392"/>
      <c r="P5" s="5"/>
      <c r="Q5" s="1"/>
      <c r="R5" s="1"/>
    </row>
    <row r="6" spans="2:18" x14ac:dyDescent="0.25">
      <c r="B6" s="6"/>
      <c r="C6" s="6"/>
      <c r="D6" s="6"/>
      <c r="E6" s="393" t="s">
        <v>2</v>
      </c>
      <c r="F6" s="396" t="s">
        <v>3</v>
      </c>
      <c r="G6" s="396" t="s">
        <v>4</v>
      </c>
      <c r="H6" s="7"/>
      <c r="I6" s="8" t="s">
        <v>5</v>
      </c>
      <c r="J6" s="8"/>
      <c r="K6" s="8"/>
      <c r="L6" s="399" t="s">
        <v>6</v>
      </c>
      <c r="M6" s="400"/>
      <c r="N6" s="401"/>
      <c r="O6" s="396" t="s">
        <v>7</v>
      </c>
      <c r="P6" s="404" t="s">
        <v>8</v>
      </c>
      <c r="Q6" s="1"/>
      <c r="R6" s="1"/>
    </row>
    <row r="7" spans="2:18" x14ac:dyDescent="0.25">
      <c r="B7" s="407" t="s">
        <v>9</v>
      </c>
      <c r="C7" s="407" t="s">
        <v>10</v>
      </c>
      <c r="D7" s="407" t="s">
        <v>11</v>
      </c>
      <c r="E7" s="394"/>
      <c r="F7" s="397"/>
      <c r="G7" s="397"/>
      <c r="H7" s="409" t="s">
        <v>12</v>
      </c>
      <c r="I7" s="402" t="s">
        <v>13</v>
      </c>
      <c r="J7" s="402" t="s">
        <v>14</v>
      </c>
      <c r="K7" s="404" t="s">
        <v>15</v>
      </c>
      <c r="L7" s="402" t="s">
        <v>16</v>
      </c>
      <c r="M7" s="402" t="s">
        <v>17</v>
      </c>
      <c r="N7" s="402" t="s">
        <v>18</v>
      </c>
      <c r="O7" s="397"/>
      <c r="P7" s="405"/>
      <c r="Q7" s="1"/>
      <c r="R7" s="1"/>
    </row>
    <row r="8" spans="2:18" x14ac:dyDescent="0.25">
      <c r="B8" s="408"/>
      <c r="C8" s="408"/>
      <c r="D8" s="408"/>
      <c r="E8" s="395"/>
      <c r="F8" s="398"/>
      <c r="G8" s="398"/>
      <c r="H8" s="410"/>
      <c r="I8" s="403"/>
      <c r="J8" s="403"/>
      <c r="K8" s="406"/>
      <c r="L8" s="403"/>
      <c r="M8" s="403"/>
      <c r="N8" s="403"/>
      <c r="O8" s="398"/>
      <c r="P8" s="406"/>
      <c r="Q8" s="1"/>
      <c r="R8" s="1"/>
    </row>
    <row r="9" spans="2:18" ht="37.5" customHeight="1" x14ac:dyDescent="0.25">
      <c r="B9" s="9">
        <v>1000</v>
      </c>
      <c r="C9" s="9">
        <v>1100</v>
      </c>
      <c r="D9" s="9">
        <v>113</v>
      </c>
      <c r="E9" s="144" t="s">
        <v>166</v>
      </c>
      <c r="F9" s="10" t="s">
        <v>19</v>
      </c>
      <c r="G9" s="121"/>
      <c r="H9" s="11">
        <v>15</v>
      </c>
      <c r="I9" s="12">
        <v>17407.95</v>
      </c>
      <c r="J9" s="12">
        <v>0</v>
      </c>
      <c r="K9" s="12">
        <v>17407.95</v>
      </c>
      <c r="L9" s="12"/>
      <c r="M9" s="12">
        <f>3198.02-0.07</f>
        <v>3197.95</v>
      </c>
      <c r="N9" s="13">
        <v>3197.95</v>
      </c>
      <c r="O9" s="12">
        <f>K9-N9</f>
        <v>14210</v>
      </c>
      <c r="P9" s="10"/>
      <c r="Q9" s="14"/>
      <c r="R9" s="15"/>
    </row>
    <row r="10" spans="2:18" ht="37.5" customHeight="1" x14ac:dyDescent="0.25">
      <c r="B10" s="9">
        <v>1000</v>
      </c>
      <c r="C10" s="9">
        <v>1100</v>
      </c>
      <c r="D10" s="9">
        <v>113</v>
      </c>
      <c r="E10" s="16"/>
      <c r="F10" s="17" t="s">
        <v>20</v>
      </c>
      <c r="G10" s="121"/>
      <c r="H10" s="11"/>
      <c r="I10" s="12"/>
      <c r="J10" s="12"/>
      <c r="K10" s="12"/>
      <c r="L10" s="12"/>
      <c r="M10" s="12"/>
      <c r="N10" s="13"/>
      <c r="O10" s="12">
        <f t="shared" ref="O10:O14" si="0">K10-N10</f>
        <v>0</v>
      </c>
      <c r="P10" s="10"/>
      <c r="Q10" s="14"/>
      <c r="R10" s="15"/>
    </row>
    <row r="11" spans="2:18" ht="37.5" customHeight="1" x14ac:dyDescent="0.25">
      <c r="B11" s="9">
        <v>1000</v>
      </c>
      <c r="C11" s="9">
        <v>1100</v>
      </c>
      <c r="D11" s="9">
        <v>113</v>
      </c>
      <c r="E11" s="106" t="s">
        <v>120</v>
      </c>
      <c r="F11" s="10" t="s">
        <v>21</v>
      </c>
      <c r="G11" s="121"/>
      <c r="H11" s="11">
        <v>15</v>
      </c>
      <c r="I11" s="107">
        <v>2786.41</v>
      </c>
      <c r="J11" s="12">
        <v>0</v>
      </c>
      <c r="K11" s="107">
        <f>I11+J11</f>
        <v>2786.41</v>
      </c>
      <c r="L11" s="12"/>
      <c r="M11" s="107">
        <v>36.409999999999997</v>
      </c>
      <c r="N11" s="108">
        <f>M11</f>
        <v>36.409999999999997</v>
      </c>
      <c r="O11" s="12">
        <f t="shared" si="0"/>
        <v>2750</v>
      </c>
      <c r="P11" s="10"/>
      <c r="Q11" s="14"/>
      <c r="R11" s="15"/>
    </row>
    <row r="12" spans="2:18" ht="37.5" customHeight="1" x14ac:dyDescent="0.25">
      <c r="B12" s="9">
        <v>1000</v>
      </c>
      <c r="C12" s="9">
        <v>1100</v>
      </c>
      <c r="D12" s="9">
        <v>113</v>
      </c>
      <c r="E12" s="138" t="s">
        <v>183</v>
      </c>
      <c r="F12" s="10" t="s">
        <v>22</v>
      </c>
      <c r="G12" s="121"/>
      <c r="H12" s="11">
        <v>15</v>
      </c>
      <c r="I12" s="107">
        <v>2786.41</v>
      </c>
      <c r="J12" s="12">
        <v>0</v>
      </c>
      <c r="K12" s="107">
        <f>I12+J12</f>
        <v>2786.41</v>
      </c>
      <c r="L12" s="12"/>
      <c r="M12" s="107">
        <v>36.409999999999997</v>
      </c>
      <c r="N12" s="108">
        <f>M12</f>
        <v>36.409999999999997</v>
      </c>
      <c r="O12" s="12">
        <f t="shared" si="0"/>
        <v>2750</v>
      </c>
      <c r="P12" s="10"/>
      <c r="Q12" s="14"/>
      <c r="R12" s="15"/>
    </row>
    <row r="13" spans="2:18" ht="37.5" customHeight="1" x14ac:dyDescent="0.25">
      <c r="B13" s="9">
        <v>1000</v>
      </c>
      <c r="C13" s="9">
        <v>1100</v>
      </c>
      <c r="D13" s="9">
        <v>113</v>
      </c>
      <c r="E13" s="106" t="s">
        <v>121</v>
      </c>
      <c r="F13" s="10" t="s">
        <v>23</v>
      </c>
      <c r="G13" s="121"/>
      <c r="H13" s="11">
        <v>15</v>
      </c>
      <c r="I13" s="12">
        <v>2379.1999999999998</v>
      </c>
      <c r="J13" s="12">
        <v>20.8</v>
      </c>
      <c r="K13" s="12">
        <f>I13+J13</f>
        <v>2400</v>
      </c>
      <c r="L13" s="12"/>
      <c r="M13" s="12">
        <v>0</v>
      </c>
      <c r="N13" s="13">
        <v>0</v>
      </c>
      <c r="O13" s="12">
        <f t="shared" si="0"/>
        <v>2400</v>
      </c>
      <c r="P13" s="19"/>
      <c r="Q13" s="20"/>
      <c r="R13" s="20"/>
    </row>
    <row r="14" spans="2:18" ht="37.5" customHeight="1" x14ac:dyDescent="0.25">
      <c r="B14" s="9">
        <v>1000</v>
      </c>
      <c r="C14" s="9">
        <v>1100</v>
      </c>
      <c r="D14" s="9">
        <v>113</v>
      </c>
      <c r="E14" s="106" t="s">
        <v>122</v>
      </c>
      <c r="F14" s="10" t="s">
        <v>23</v>
      </c>
      <c r="G14" s="138"/>
      <c r="H14" s="11">
        <v>15</v>
      </c>
      <c r="I14" s="12">
        <v>2379.1999999999998</v>
      </c>
      <c r="J14" s="12">
        <v>20.8</v>
      </c>
      <c r="K14" s="12">
        <f>I14+J14</f>
        <v>2400</v>
      </c>
      <c r="L14" s="12"/>
      <c r="M14" s="12">
        <v>0</v>
      </c>
      <c r="N14" s="13">
        <v>0</v>
      </c>
      <c r="O14" s="12">
        <f t="shared" si="0"/>
        <v>2400</v>
      </c>
      <c r="P14" s="22"/>
      <c r="Q14" s="20"/>
      <c r="R14" s="20"/>
    </row>
    <row r="15" spans="2:18" ht="37.5" customHeight="1" x14ac:dyDescent="0.25">
      <c r="B15" s="23"/>
      <c r="C15" s="23"/>
      <c r="D15" s="23"/>
      <c r="E15" s="24" t="s">
        <v>24</v>
      </c>
      <c r="F15" s="25"/>
      <c r="G15" s="61"/>
      <c r="H15" s="26"/>
      <c r="I15" s="27">
        <f>SUM(I9:I14)</f>
        <v>27739.170000000002</v>
      </c>
      <c r="J15" s="27">
        <f t="shared" ref="J15:O15" si="1">SUM(J9:J14)</f>
        <v>41.6</v>
      </c>
      <c r="K15" s="27">
        <f t="shared" si="1"/>
        <v>27780.77</v>
      </c>
      <c r="L15" s="27">
        <f t="shared" si="1"/>
        <v>0</v>
      </c>
      <c r="M15" s="27">
        <f t="shared" si="1"/>
        <v>3270.7699999999995</v>
      </c>
      <c r="N15" s="27">
        <f t="shared" si="1"/>
        <v>3270.7699999999995</v>
      </c>
      <c r="O15" s="27">
        <f t="shared" si="1"/>
        <v>24510</v>
      </c>
      <c r="P15" s="28"/>
      <c r="Q15" s="20"/>
      <c r="R15" s="20"/>
    </row>
    <row r="16" spans="2:18" ht="24.75" customHeight="1" x14ac:dyDescent="0.25">
      <c r="B16" s="29">
        <v>1000</v>
      </c>
      <c r="C16" s="29">
        <v>1100</v>
      </c>
      <c r="D16" s="29">
        <v>113</v>
      </c>
      <c r="E16" s="104" t="s">
        <v>123</v>
      </c>
      <c r="F16" s="17" t="s">
        <v>25</v>
      </c>
      <c r="G16" s="119"/>
      <c r="H16" s="29">
        <v>15</v>
      </c>
      <c r="I16" s="13">
        <v>4953.2</v>
      </c>
      <c r="J16" s="13"/>
      <c r="K16" s="12">
        <v>4953.2</v>
      </c>
      <c r="L16" s="13"/>
      <c r="M16" s="13">
        <v>453.2</v>
      </c>
      <c r="N16" s="30">
        <f>M16</f>
        <v>453.2</v>
      </c>
      <c r="O16" s="12">
        <f>K16-N16</f>
        <v>4500</v>
      </c>
      <c r="P16" s="31"/>
      <c r="Q16" s="20"/>
      <c r="R16" s="20"/>
    </row>
    <row r="17" spans="2:22" ht="35.1" customHeight="1" x14ac:dyDescent="0.25">
      <c r="B17" s="23"/>
      <c r="C17" s="23"/>
      <c r="D17" s="23"/>
      <c r="E17" s="24" t="s">
        <v>26</v>
      </c>
      <c r="F17" s="32"/>
      <c r="G17" s="120"/>
      <c r="H17" s="26"/>
      <c r="I17" s="26">
        <f>I16</f>
        <v>4953.2</v>
      </c>
      <c r="J17" s="26">
        <f t="shared" ref="J17:O17" si="2">J16</f>
        <v>0</v>
      </c>
      <c r="K17" s="26">
        <f t="shared" si="2"/>
        <v>4953.2</v>
      </c>
      <c r="L17" s="26">
        <f t="shared" si="2"/>
        <v>0</v>
      </c>
      <c r="M17" s="26">
        <f t="shared" si="2"/>
        <v>453.2</v>
      </c>
      <c r="N17" s="26">
        <f t="shared" si="2"/>
        <v>453.2</v>
      </c>
      <c r="O17" s="26">
        <f t="shared" si="2"/>
        <v>4500</v>
      </c>
      <c r="P17" s="35"/>
      <c r="Q17" s="20"/>
      <c r="R17" s="20"/>
    </row>
    <row r="18" spans="2:22" ht="35.1" customHeight="1" x14ac:dyDescent="0.25">
      <c r="B18" s="29">
        <v>1000</v>
      </c>
      <c r="C18" s="29">
        <v>1100</v>
      </c>
      <c r="D18" s="29">
        <v>113</v>
      </c>
      <c r="E18" s="138" t="s">
        <v>27</v>
      </c>
      <c r="F18" s="36" t="s">
        <v>28</v>
      </c>
      <c r="G18" s="121"/>
      <c r="H18" s="11">
        <v>15</v>
      </c>
      <c r="I18" s="13">
        <v>9795</v>
      </c>
      <c r="J18" s="13"/>
      <c r="K18" s="12">
        <f>I18+J18</f>
        <v>9795</v>
      </c>
      <c r="L18" s="13"/>
      <c r="M18" s="13">
        <v>1454</v>
      </c>
      <c r="N18" s="37">
        <v>1454</v>
      </c>
      <c r="O18" s="12">
        <f>K18-N18</f>
        <v>8341</v>
      </c>
      <c r="P18" s="38"/>
      <c r="Q18" s="20"/>
      <c r="R18" s="20"/>
    </row>
    <row r="19" spans="2:22" ht="35.1" customHeight="1" x14ac:dyDescent="0.25">
      <c r="B19" s="23"/>
      <c r="C19" s="23"/>
      <c r="D19" s="23"/>
      <c r="E19" s="24" t="s">
        <v>29</v>
      </c>
      <c r="F19" s="32"/>
      <c r="G19" s="120"/>
      <c r="H19" s="26"/>
      <c r="I19" s="26">
        <f>I18</f>
        <v>9795</v>
      </c>
      <c r="J19" s="26">
        <f t="shared" ref="J19:O19" si="3">J18</f>
        <v>0</v>
      </c>
      <c r="K19" s="26">
        <f t="shared" si="3"/>
        <v>9795</v>
      </c>
      <c r="L19" s="26">
        <f t="shared" si="3"/>
        <v>0</v>
      </c>
      <c r="M19" s="26">
        <f t="shared" si="3"/>
        <v>1454</v>
      </c>
      <c r="N19" s="26">
        <f t="shared" si="3"/>
        <v>1454</v>
      </c>
      <c r="O19" s="26">
        <f t="shared" si="3"/>
        <v>8341</v>
      </c>
      <c r="P19" s="35"/>
      <c r="Q19" s="20"/>
      <c r="R19" s="20"/>
    </row>
    <row r="20" spans="2:22" ht="35.1" customHeight="1" x14ac:dyDescent="0.25">
      <c r="B20" s="9">
        <v>1000</v>
      </c>
      <c r="C20" s="9">
        <v>1100</v>
      </c>
      <c r="D20" s="9">
        <v>113</v>
      </c>
      <c r="E20" s="137" t="s">
        <v>124</v>
      </c>
      <c r="F20" s="39" t="s">
        <v>30</v>
      </c>
      <c r="G20" s="119"/>
      <c r="H20" s="11">
        <v>15</v>
      </c>
      <c r="I20" s="13">
        <v>5562.4</v>
      </c>
      <c r="J20" s="13"/>
      <c r="K20" s="13">
        <f>I20-J20</f>
        <v>5562.4</v>
      </c>
      <c r="L20" s="13"/>
      <c r="M20" s="13">
        <v>562.4</v>
      </c>
      <c r="N20" s="13">
        <f>M20</f>
        <v>562.4</v>
      </c>
      <c r="O20" s="13">
        <f>K20-N20</f>
        <v>5000</v>
      </c>
      <c r="P20" s="19"/>
      <c r="Q20" s="20"/>
      <c r="R20" s="20"/>
    </row>
    <row r="21" spans="2:22" ht="35.1" customHeight="1" x14ac:dyDescent="0.25">
      <c r="B21" s="9">
        <v>1000</v>
      </c>
      <c r="C21" s="9">
        <v>1100</v>
      </c>
      <c r="D21" s="9">
        <v>113</v>
      </c>
      <c r="E21" s="138" t="s">
        <v>184</v>
      </c>
      <c r="F21" s="17" t="s">
        <v>31</v>
      </c>
      <c r="G21" s="121"/>
      <c r="H21" s="11">
        <v>15</v>
      </c>
      <c r="I21" s="13">
        <v>4417.3599999999997</v>
      </c>
      <c r="J21" s="13"/>
      <c r="K21" s="13">
        <f>I21-J21</f>
        <v>4417.3599999999997</v>
      </c>
      <c r="L21" s="13"/>
      <c r="M21" s="13">
        <v>367.36</v>
      </c>
      <c r="N21" s="13">
        <f>M21</f>
        <v>367.36</v>
      </c>
      <c r="O21" s="13">
        <f t="shared" ref="O21" si="4">K21-N21</f>
        <v>4049.9999999999995</v>
      </c>
      <c r="P21" s="19"/>
      <c r="Q21" s="20"/>
      <c r="R21" s="20"/>
    </row>
    <row r="22" spans="2:22" ht="35.1" customHeight="1" x14ac:dyDescent="0.25">
      <c r="B22" s="23"/>
      <c r="C22" s="23"/>
      <c r="D22" s="23"/>
      <c r="E22" s="24" t="s">
        <v>32</v>
      </c>
      <c r="F22" s="32"/>
      <c r="G22" s="120"/>
      <c r="H22" s="40"/>
      <c r="I22" s="26">
        <f>SUM(I20:I21)</f>
        <v>9979.7599999999984</v>
      </c>
      <c r="J22" s="26">
        <f t="shared" ref="J22:O22" si="5">SUM(J20:J21)</f>
        <v>0</v>
      </c>
      <c r="K22" s="26">
        <f t="shared" si="5"/>
        <v>9979.7599999999984</v>
      </c>
      <c r="L22" s="26">
        <f t="shared" si="5"/>
        <v>0</v>
      </c>
      <c r="M22" s="26">
        <f t="shared" si="5"/>
        <v>929.76</v>
      </c>
      <c r="N22" s="26">
        <f t="shared" si="5"/>
        <v>929.76</v>
      </c>
      <c r="O22" s="26">
        <f t="shared" si="5"/>
        <v>9050</v>
      </c>
      <c r="P22" s="35"/>
      <c r="Q22" s="20"/>
      <c r="R22" s="20"/>
    </row>
    <row r="23" spans="2:22" ht="35.1" customHeight="1" x14ac:dyDescent="0.25">
      <c r="B23" s="9">
        <v>1000</v>
      </c>
      <c r="C23" s="9">
        <v>1100</v>
      </c>
      <c r="D23" s="9">
        <v>113</v>
      </c>
      <c r="E23" s="137" t="s">
        <v>170</v>
      </c>
      <c r="F23" s="17" t="s">
        <v>33</v>
      </c>
      <c r="G23" s="121"/>
      <c r="H23" s="11">
        <v>15</v>
      </c>
      <c r="I23" s="13">
        <v>4953.2</v>
      </c>
      <c r="J23" s="13"/>
      <c r="K23" s="12">
        <v>4953.2</v>
      </c>
      <c r="L23" s="13"/>
      <c r="M23" s="13">
        <v>453.2</v>
      </c>
      <c r="N23" s="30">
        <f>M23</f>
        <v>453.2</v>
      </c>
      <c r="O23" s="12">
        <f>K23-N23</f>
        <v>4500</v>
      </c>
      <c r="P23" s="19"/>
      <c r="Q23" s="20"/>
      <c r="R23" s="20"/>
    </row>
    <row r="24" spans="2:22" ht="35.1" customHeight="1" x14ac:dyDescent="0.25">
      <c r="B24" s="24"/>
      <c r="C24" s="24"/>
      <c r="D24" s="24"/>
      <c r="E24" s="24" t="s">
        <v>34</v>
      </c>
      <c r="F24" s="25"/>
      <c r="G24" s="61"/>
      <c r="H24" s="26"/>
      <c r="I24" s="27">
        <f>I23</f>
        <v>4953.2</v>
      </c>
      <c r="J24" s="27">
        <f t="shared" ref="J24:O24" si="6">J23</f>
        <v>0</v>
      </c>
      <c r="K24" s="27">
        <f t="shared" si="6"/>
        <v>4953.2</v>
      </c>
      <c r="L24" s="27">
        <f t="shared" si="6"/>
        <v>0</v>
      </c>
      <c r="M24" s="27">
        <f t="shared" si="6"/>
        <v>453.2</v>
      </c>
      <c r="N24" s="27">
        <f t="shared" si="6"/>
        <v>453.2</v>
      </c>
      <c r="O24" s="27">
        <f t="shared" si="6"/>
        <v>4500</v>
      </c>
      <c r="P24" s="28"/>
      <c r="Q24" s="41"/>
      <c r="R24" s="20"/>
    </row>
    <row r="25" spans="2:22" ht="35.1" customHeight="1" x14ac:dyDescent="0.25">
      <c r="B25" s="9">
        <v>1000</v>
      </c>
      <c r="C25" s="9">
        <v>1100</v>
      </c>
      <c r="D25" s="9">
        <v>113</v>
      </c>
      <c r="E25" s="105" t="s">
        <v>125</v>
      </c>
      <c r="F25" s="10" t="s">
        <v>35</v>
      </c>
      <c r="G25" s="119"/>
      <c r="H25" s="11">
        <v>15</v>
      </c>
      <c r="I25" s="12">
        <v>9133.81</v>
      </c>
      <c r="J25" s="12">
        <v>0</v>
      </c>
      <c r="K25" s="12">
        <f>I25+J25</f>
        <v>9133.81</v>
      </c>
      <c r="L25" s="12"/>
      <c r="M25" s="12">
        <v>1312.81</v>
      </c>
      <c r="N25" s="12">
        <f>M25</f>
        <v>1312.81</v>
      </c>
      <c r="O25" s="12">
        <f>K25-N25</f>
        <v>7821</v>
      </c>
      <c r="P25" s="19"/>
      <c r="Q25" s="41"/>
      <c r="R25" s="20"/>
    </row>
    <row r="26" spans="2:22" s="109" customFormat="1" ht="35.1" customHeight="1" x14ac:dyDescent="0.25">
      <c r="B26" s="111">
        <v>1000</v>
      </c>
      <c r="C26" s="111">
        <v>1100</v>
      </c>
      <c r="D26" s="111">
        <v>113</v>
      </c>
      <c r="E26" s="105" t="s">
        <v>126</v>
      </c>
      <c r="F26" s="112" t="s">
        <v>163</v>
      </c>
      <c r="G26" s="122"/>
      <c r="H26" s="113">
        <v>15</v>
      </c>
      <c r="I26" s="114">
        <v>5562.4</v>
      </c>
      <c r="J26" s="114"/>
      <c r="K26" s="114">
        <f>I26-J26</f>
        <v>5562.4</v>
      </c>
      <c r="L26" s="114"/>
      <c r="M26" s="114">
        <v>562.4</v>
      </c>
      <c r="N26" s="114">
        <f>M26</f>
        <v>562.4</v>
      </c>
      <c r="O26" s="115">
        <f>K26-N26</f>
        <v>5000</v>
      </c>
      <c r="P26" s="116"/>
      <c r="Q26" s="41"/>
      <c r="R26" s="20"/>
    </row>
    <row r="27" spans="2:22" ht="35.1" customHeight="1" x14ac:dyDescent="0.25">
      <c r="B27" s="9">
        <v>1000</v>
      </c>
      <c r="C27" s="9">
        <v>1100</v>
      </c>
      <c r="D27" s="9">
        <v>113</v>
      </c>
      <c r="E27" s="42"/>
      <c r="F27" s="10" t="s">
        <v>36</v>
      </c>
      <c r="G27" s="123"/>
      <c r="H27" s="11">
        <v>15</v>
      </c>
      <c r="I27" s="12"/>
      <c r="J27" s="12">
        <v>0</v>
      </c>
      <c r="K27" s="12">
        <v>0</v>
      </c>
      <c r="L27" s="12"/>
      <c r="M27" s="12"/>
      <c r="N27" s="12"/>
      <c r="O27" s="12">
        <v>0</v>
      </c>
      <c r="P27" s="19"/>
      <c r="Q27" s="41"/>
      <c r="R27" s="20"/>
    </row>
    <row r="28" spans="2:22" ht="35.1" customHeight="1" x14ac:dyDescent="0.25">
      <c r="B28" s="24"/>
      <c r="C28" s="24"/>
      <c r="D28" s="24"/>
      <c r="E28" s="24" t="s">
        <v>37</v>
      </c>
      <c r="F28" s="25"/>
      <c r="G28" s="61"/>
      <c r="H28" s="26"/>
      <c r="I28" s="27">
        <f>SUM(I25:I27)</f>
        <v>14696.21</v>
      </c>
      <c r="J28" s="27">
        <f t="shared" ref="J28:O28" si="7">SUM(J25:J27)</f>
        <v>0</v>
      </c>
      <c r="K28" s="27">
        <f t="shared" si="7"/>
        <v>14696.21</v>
      </c>
      <c r="L28" s="27">
        <f t="shared" si="7"/>
        <v>0</v>
      </c>
      <c r="M28" s="27">
        <f t="shared" si="7"/>
        <v>1875.21</v>
      </c>
      <c r="N28" s="27">
        <f t="shared" si="7"/>
        <v>1875.21</v>
      </c>
      <c r="O28" s="27">
        <f t="shared" si="7"/>
        <v>12821</v>
      </c>
      <c r="P28" s="28"/>
      <c r="Q28" s="41"/>
      <c r="R28" s="20"/>
    </row>
    <row r="29" spans="2:22" x14ac:dyDescent="0.25">
      <c r="B29" s="43"/>
      <c r="C29" s="43"/>
      <c r="D29" s="43"/>
      <c r="E29" s="44"/>
      <c r="F29" s="15"/>
      <c r="G29" s="100"/>
      <c r="H29" s="45"/>
      <c r="I29" s="45"/>
      <c r="J29" s="45"/>
      <c r="K29" s="45"/>
      <c r="L29" s="45"/>
      <c r="M29" s="45"/>
      <c r="N29" s="45"/>
      <c r="O29" s="45"/>
      <c r="P29" s="14"/>
      <c r="Q29" s="41"/>
      <c r="R29" s="20"/>
    </row>
    <row r="30" spans="2:22" x14ac:dyDescent="0.25">
      <c r="B30" s="43"/>
      <c r="C30" s="43"/>
      <c r="D30" s="43"/>
      <c r="E30" s="44"/>
      <c r="F30" s="15"/>
      <c r="G30" s="100"/>
      <c r="H30" s="45"/>
      <c r="I30" s="45"/>
      <c r="J30" s="45"/>
      <c r="K30" s="45"/>
      <c r="L30" s="45"/>
      <c r="M30" s="45"/>
      <c r="N30" s="45"/>
      <c r="O30" s="45"/>
      <c r="P30" s="14"/>
      <c r="Q30" s="41"/>
      <c r="R30" s="20"/>
      <c r="S30" s="1"/>
      <c r="T30" s="1"/>
      <c r="U30" s="1"/>
      <c r="V30" s="1"/>
    </row>
    <row r="31" spans="2:22" ht="30" customHeight="1" x14ac:dyDescent="0.25">
      <c r="B31" s="43"/>
      <c r="C31" s="43"/>
      <c r="D31" s="43"/>
      <c r="E31" s="44"/>
      <c r="F31" s="15"/>
      <c r="G31" s="100"/>
      <c r="H31" s="45"/>
      <c r="I31" s="45"/>
      <c r="J31" s="45"/>
      <c r="K31" s="45"/>
      <c r="L31" s="45"/>
      <c r="M31" s="45"/>
      <c r="N31" s="45"/>
      <c r="O31" s="45"/>
      <c r="P31" s="14"/>
      <c r="Q31" s="41"/>
      <c r="R31" s="20"/>
    </row>
    <row r="32" spans="2:22" ht="22.5" customHeight="1" x14ac:dyDescent="0.25">
      <c r="B32" s="43"/>
      <c r="C32" s="43"/>
      <c r="D32" s="43"/>
      <c r="E32" s="391"/>
      <c r="F32" s="391"/>
      <c r="G32" s="391"/>
      <c r="P32" s="14"/>
      <c r="Q32" s="41"/>
      <c r="R32" s="20"/>
    </row>
    <row r="33" spans="2:22" ht="29.25" customHeight="1" x14ac:dyDescent="0.25">
      <c r="B33" s="43"/>
      <c r="C33" s="43"/>
      <c r="D33" s="43"/>
      <c r="E33" s="391" t="s">
        <v>0</v>
      </c>
      <c r="F33" s="391"/>
      <c r="G33" s="391"/>
      <c r="H33" s="45"/>
      <c r="I33" s="45"/>
      <c r="J33" s="45"/>
      <c r="K33" s="45"/>
      <c r="L33" s="45"/>
      <c r="M33" s="45"/>
      <c r="N33" s="45"/>
      <c r="O33" s="45"/>
      <c r="P33" s="14"/>
      <c r="Q33" s="41"/>
      <c r="R33" s="20"/>
    </row>
    <row r="34" spans="2:22" ht="18" x14ac:dyDescent="0.25">
      <c r="B34" s="3"/>
      <c r="C34" s="41"/>
      <c r="D34" s="41"/>
      <c r="E34" s="391" t="s">
        <v>1</v>
      </c>
      <c r="F34" s="391"/>
      <c r="G34" s="391"/>
      <c r="H34" s="391" t="s">
        <v>191</v>
      </c>
      <c r="I34" s="391"/>
      <c r="J34" s="391"/>
      <c r="K34" s="391"/>
      <c r="L34" s="391"/>
      <c r="M34" s="391"/>
      <c r="N34" s="391"/>
      <c r="O34" s="391"/>
      <c r="P34" s="41"/>
      <c r="Q34" s="41"/>
      <c r="R34" s="20"/>
    </row>
    <row r="35" spans="2:22" ht="39.75" customHeight="1" x14ac:dyDescent="0.25">
      <c r="B35" s="4"/>
      <c r="C35" s="41"/>
      <c r="D35" s="41"/>
      <c r="E35" s="413"/>
      <c r="F35" s="413"/>
      <c r="G35" s="413"/>
      <c r="H35" s="46"/>
      <c r="I35" s="46"/>
      <c r="J35" s="46"/>
      <c r="K35" s="46"/>
      <c r="L35" s="46"/>
      <c r="M35" s="46"/>
      <c r="N35" s="46"/>
      <c r="O35" s="46"/>
      <c r="P35" s="41"/>
      <c r="Q35" s="41"/>
      <c r="R35" s="20"/>
    </row>
    <row r="36" spans="2:22" ht="39.75" customHeight="1" x14ac:dyDescent="0.25">
      <c r="B36" s="407" t="s">
        <v>9</v>
      </c>
      <c r="C36" s="407" t="s">
        <v>10</v>
      </c>
      <c r="D36" s="411" t="s">
        <v>11</v>
      </c>
      <c r="E36" s="404" t="s">
        <v>2</v>
      </c>
      <c r="F36" s="396" t="s">
        <v>38</v>
      </c>
      <c r="G36" s="396" t="s">
        <v>4</v>
      </c>
      <c r="H36" s="419" t="s">
        <v>12</v>
      </c>
      <c r="I36" s="402" t="s">
        <v>13</v>
      </c>
      <c r="J36" s="402" t="s">
        <v>14</v>
      </c>
      <c r="K36" s="404" t="s">
        <v>15</v>
      </c>
      <c r="L36" s="402" t="s">
        <v>16</v>
      </c>
      <c r="M36" s="402" t="s">
        <v>17</v>
      </c>
      <c r="N36" s="414" t="s">
        <v>18</v>
      </c>
      <c r="O36" s="416" t="s">
        <v>7</v>
      </c>
      <c r="P36" s="417" t="s">
        <v>8</v>
      </c>
      <c r="Q36" s="1"/>
      <c r="R36" s="1"/>
    </row>
    <row r="37" spans="2:22" ht="39.75" customHeight="1" x14ac:dyDescent="0.25">
      <c r="B37" s="408"/>
      <c r="C37" s="408"/>
      <c r="D37" s="412"/>
      <c r="E37" s="406"/>
      <c r="F37" s="398"/>
      <c r="G37" s="398"/>
      <c r="H37" s="420"/>
      <c r="I37" s="403"/>
      <c r="J37" s="403"/>
      <c r="K37" s="406"/>
      <c r="L37" s="403"/>
      <c r="M37" s="403"/>
      <c r="N37" s="415"/>
      <c r="O37" s="416"/>
      <c r="P37" s="417"/>
      <c r="Q37" s="1"/>
      <c r="R37" s="1"/>
    </row>
    <row r="38" spans="2:22" ht="30" customHeight="1" x14ac:dyDescent="0.25">
      <c r="B38" s="175">
        <v>1000</v>
      </c>
      <c r="C38" s="159">
        <v>1100</v>
      </c>
      <c r="D38" s="159">
        <v>113</v>
      </c>
      <c r="E38" s="160" t="s">
        <v>178</v>
      </c>
      <c r="F38" s="164" t="s">
        <v>179</v>
      </c>
      <c r="G38" s="164"/>
      <c r="H38" s="11">
        <v>15</v>
      </c>
      <c r="I38" s="12">
        <v>5928.06</v>
      </c>
      <c r="J38" s="12"/>
      <c r="K38" s="12">
        <f>I38-J38</f>
        <v>5928.06</v>
      </c>
      <c r="L38" s="12"/>
      <c r="M38" s="12">
        <v>628.05999999999995</v>
      </c>
      <c r="N38" s="12">
        <v>628.05999999999995</v>
      </c>
      <c r="O38" s="12">
        <f>K38-N38</f>
        <v>5300</v>
      </c>
      <c r="P38" s="174"/>
      <c r="Q38" s="1"/>
      <c r="R38" s="1"/>
    </row>
    <row r="39" spans="2:22" ht="29.25" customHeight="1" x14ac:dyDescent="0.25">
      <c r="B39" s="54"/>
      <c r="C39" s="54"/>
      <c r="D39" s="54"/>
      <c r="E39" s="24" t="s">
        <v>180</v>
      </c>
      <c r="F39" s="25"/>
      <c r="G39" s="61"/>
      <c r="H39" s="58"/>
      <c r="I39" s="161">
        <f>SUM(I38)</f>
        <v>5928.06</v>
      </c>
      <c r="J39" s="161">
        <f t="shared" ref="J39:O39" si="8">SUM(J38)</f>
        <v>0</v>
      </c>
      <c r="K39" s="161">
        <f t="shared" si="8"/>
        <v>5928.06</v>
      </c>
      <c r="L39" s="161">
        <f t="shared" si="8"/>
        <v>0</v>
      </c>
      <c r="M39" s="161">
        <f t="shared" si="8"/>
        <v>628.05999999999995</v>
      </c>
      <c r="N39" s="161">
        <f t="shared" si="8"/>
        <v>628.05999999999995</v>
      </c>
      <c r="O39" s="161">
        <f t="shared" si="8"/>
        <v>5300</v>
      </c>
      <c r="P39" s="28"/>
      <c r="Q39" s="20"/>
      <c r="R39" s="41"/>
      <c r="S39" s="41"/>
      <c r="T39" s="41"/>
      <c r="U39" s="41"/>
      <c r="V39" s="41"/>
    </row>
    <row r="40" spans="2:22" ht="39.75" customHeight="1" x14ac:dyDescent="0.25">
      <c r="B40" s="76">
        <v>1000</v>
      </c>
      <c r="C40" s="76">
        <v>1100</v>
      </c>
      <c r="D40" s="76">
        <v>113</v>
      </c>
      <c r="E40" s="148" t="s">
        <v>134</v>
      </c>
      <c r="F40" s="79" t="s">
        <v>53</v>
      </c>
      <c r="G40" s="149"/>
      <c r="H40" s="157">
        <v>15</v>
      </c>
      <c r="I40" s="13">
        <v>5562.4</v>
      </c>
      <c r="J40" s="13"/>
      <c r="K40" s="13">
        <f>I40-J40</f>
        <v>5562.4</v>
      </c>
      <c r="L40" s="13"/>
      <c r="M40" s="13">
        <v>562.4</v>
      </c>
      <c r="N40" s="13">
        <f>M40</f>
        <v>562.4</v>
      </c>
      <c r="O40" s="13">
        <f>K40-N40</f>
        <v>5000</v>
      </c>
      <c r="P40" s="158"/>
      <c r="Q40" s="20"/>
      <c r="R40" s="41"/>
      <c r="S40" s="41"/>
      <c r="T40" s="41"/>
      <c r="U40" s="41"/>
      <c r="V40" s="41"/>
    </row>
    <row r="41" spans="2:22" ht="39.75" customHeight="1" x14ac:dyDescent="0.25">
      <c r="B41" s="9">
        <v>1000</v>
      </c>
      <c r="C41" s="9">
        <v>1100</v>
      </c>
      <c r="D41" s="9">
        <v>113</v>
      </c>
      <c r="E41" s="106" t="s">
        <v>135</v>
      </c>
      <c r="F41" s="10" t="s">
        <v>31</v>
      </c>
      <c r="G41" s="138"/>
      <c r="H41" s="11">
        <v>15</v>
      </c>
      <c r="I41" s="13">
        <v>4417.3599999999997</v>
      </c>
      <c r="J41" s="13"/>
      <c r="K41" s="13">
        <f>I41-J41</f>
        <v>4417.3599999999997</v>
      </c>
      <c r="L41" s="13"/>
      <c r="M41" s="13">
        <v>367.36</v>
      </c>
      <c r="N41" s="13">
        <f>M41</f>
        <v>367.36</v>
      </c>
      <c r="O41" s="13">
        <f t="shared" ref="O41" si="9">K41-N41</f>
        <v>4049.9999999999995</v>
      </c>
      <c r="P41" s="19"/>
      <c r="Q41" s="20"/>
      <c r="R41" s="41"/>
      <c r="S41" s="41"/>
      <c r="T41" s="41"/>
      <c r="U41" s="41"/>
      <c r="V41" s="41"/>
    </row>
    <row r="42" spans="2:22" ht="39.75" customHeight="1" x14ac:dyDescent="0.25">
      <c r="B42" s="9">
        <v>1000</v>
      </c>
      <c r="C42" s="9">
        <v>1100</v>
      </c>
      <c r="D42" s="9">
        <v>113</v>
      </c>
      <c r="E42" s="138"/>
      <c r="F42" s="10" t="s">
        <v>54</v>
      </c>
      <c r="G42" s="126"/>
      <c r="H42" s="11"/>
      <c r="I42" s="12"/>
      <c r="J42" s="12"/>
      <c r="K42" s="12">
        <v>0</v>
      </c>
      <c r="L42" s="12"/>
      <c r="M42" s="12"/>
      <c r="N42" s="12">
        <v>0</v>
      </c>
      <c r="O42" s="12">
        <v>0</v>
      </c>
      <c r="P42" s="19"/>
      <c r="Q42" s="20"/>
      <c r="R42" s="41"/>
      <c r="S42" s="41"/>
      <c r="T42" s="41"/>
      <c r="U42" s="41"/>
      <c r="V42" s="41"/>
    </row>
    <row r="43" spans="2:22" ht="34.5" customHeight="1" x14ac:dyDescent="0.25">
      <c r="B43" s="54"/>
      <c r="C43" s="54"/>
      <c r="D43" s="54"/>
      <c r="E43" s="24" t="s">
        <v>55</v>
      </c>
      <c r="F43" s="25"/>
      <c r="G43" s="61"/>
      <c r="H43" s="58"/>
      <c r="I43" s="27">
        <f>SUM(I40:I42)</f>
        <v>9979.7599999999984</v>
      </c>
      <c r="J43" s="27">
        <f t="shared" ref="J43:O43" si="10">SUM(J40:J42)</f>
        <v>0</v>
      </c>
      <c r="K43" s="27">
        <f t="shared" si="10"/>
        <v>9979.7599999999984</v>
      </c>
      <c r="L43" s="27">
        <f t="shared" si="10"/>
        <v>0</v>
      </c>
      <c r="M43" s="27">
        <f t="shared" si="10"/>
        <v>929.76</v>
      </c>
      <c r="N43" s="27">
        <f t="shared" si="10"/>
        <v>929.76</v>
      </c>
      <c r="O43" s="27">
        <f t="shared" si="10"/>
        <v>9050</v>
      </c>
      <c r="P43" s="28"/>
      <c r="Q43" s="20"/>
      <c r="R43" s="41"/>
      <c r="S43" s="41"/>
      <c r="T43" s="41"/>
      <c r="U43" s="41"/>
      <c r="V43" s="41"/>
    </row>
    <row r="44" spans="2:22" ht="39.75" customHeight="1" x14ac:dyDescent="0.25">
      <c r="B44" s="9">
        <v>1000</v>
      </c>
      <c r="C44" s="9">
        <v>1100</v>
      </c>
      <c r="D44" s="9">
        <v>113</v>
      </c>
      <c r="E44" s="106" t="s">
        <v>136</v>
      </c>
      <c r="F44" s="59" t="s">
        <v>57</v>
      </c>
      <c r="G44" s="119"/>
      <c r="H44" s="11">
        <v>15</v>
      </c>
      <c r="I44" s="12">
        <v>8333</v>
      </c>
      <c r="J44" s="12"/>
      <c r="K44" s="12">
        <v>8333</v>
      </c>
      <c r="L44" s="12"/>
      <c r="M44" s="12">
        <v>1141</v>
      </c>
      <c r="N44" s="60">
        <v>1141</v>
      </c>
      <c r="O44" s="12">
        <f>K44-N44</f>
        <v>7192</v>
      </c>
      <c r="P44" s="173"/>
      <c r="Q44" s="41"/>
      <c r="R44" s="20"/>
    </row>
    <row r="45" spans="2:22" ht="39.75" customHeight="1" x14ac:dyDescent="0.25">
      <c r="B45" s="9">
        <v>1000</v>
      </c>
      <c r="C45" s="9">
        <v>1100</v>
      </c>
      <c r="D45" s="9">
        <v>113</v>
      </c>
      <c r="E45" s="138"/>
      <c r="F45" s="59" t="s">
        <v>58</v>
      </c>
      <c r="G45" s="126"/>
      <c r="H45" s="11"/>
      <c r="I45" s="12"/>
      <c r="J45" s="12"/>
      <c r="K45" s="12">
        <v>0</v>
      </c>
      <c r="L45" s="12"/>
      <c r="M45" s="12"/>
      <c r="N45" s="60"/>
      <c r="O45" s="12">
        <v>0</v>
      </c>
      <c r="P45" s="173"/>
      <c r="Q45" s="41"/>
      <c r="R45" s="20"/>
    </row>
    <row r="46" spans="2:22" ht="39.75" customHeight="1" x14ac:dyDescent="0.25">
      <c r="B46" s="9">
        <v>1000</v>
      </c>
      <c r="C46" s="9">
        <v>1100</v>
      </c>
      <c r="D46" s="9">
        <v>113</v>
      </c>
      <c r="E46" s="106" t="s">
        <v>137</v>
      </c>
      <c r="F46" s="59" t="s">
        <v>36</v>
      </c>
      <c r="G46" s="119"/>
      <c r="H46" s="11">
        <v>15</v>
      </c>
      <c r="I46" s="12">
        <v>3089.65</v>
      </c>
      <c r="J46" s="12">
        <v>0</v>
      </c>
      <c r="K46" s="12">
        <v>3089.65</v>
      </c>
      <c r="L46" s="12"/>
      <c r="M46" s="12">
        <v>89.65</v>
      </c>
      <c r="N46" s="60">
        <v>89.65</v>
      </c>
      <c r="O46" s="12">
        <f>K46-N46</f>
        <v>3000</v>
      </c>
      <c r="P46" s="173"/>
      <c r="Q46" s="41"/>
      <c r="R46" s="20"/>
    </row>
    <row r="47" spans="2:22" ht="39.75" customHeight="1" x14ac:dyDescent="0.25">
      <c r="B47" s="9">
        <v>1000</v>
      </c>
      <c r="C47" s="9">
        <v>1100</v>
      </c>
      <c r="D47" s="9">
        <v>113</v>
      </c>
      <c r="E47" s="138"/>
      <c r="F47" s="59" t="s">
        <v>59</v>
      </c>
      <c r="G47" s="126"/>
      <c r="H47" s="11"/>
      <c r="I47" s="12"/>
      <c r="J47" s="12">
        <v>0</v>
      </c>
      <c r="K47" s="12">
        <v>0</v>
      </c>
      <c r="L47" s="12"/>
      <c r="M47" s="12"/>
      <c r="N47" s="60"/>
      <c r="O47" s="12">
        <v>0</v>
      </c>
      <c r="P47" s="173"/>
      <c r="Q47" s="41"/>
      <c r="R47" s="20"/>
    </row>
    <row r="48" spans="2:22" ht="39.75" customHeight="1" x14ac:dyDescent="0.25">
      <c r="B48" s="9">
        <v>1000</v>
      </c>
      <c r="C48" s="9">
        <v>1100</v>
      </c>
      <c r="D48" s="9">
        <v>113</v>
      </c>
      <c r="E48" s="138" t="s">
        <v>60</v>
      </c>
      <c r="F48" s="59" t="s">
        <v>59</v>
      </c>
      <c r="G48" s="126"/>
      <c r="H48" s="11">
        <v>15</v>
      </c>
      <c r="I48" s="12">
        <v>4357.84</v>
      </c>
      <c r="J48" s="12">
        <v>0</v>
      </c>
      <c r="K48" s="12">
        <f>I48-J48</f>
        <v>4357.84</v>
      </c>
      <c r="L48" s="12"/>
      <c r="M48" s="12">
        <v>357.84</v>
      </c>
      <c r="N48" s="12">
        <v>357.84</v>
      </c>
      <c r="O48" s="12">
        <f>K48-N48</f>
        <v>4000</v>
      </c>
      <c r="P48" s="173"/>
      <c r="Q48" s="41"/>
      <c r="R48" s="20"/>
    </row>
    <row r="49" spans="2:22" ht="33.75" customHeight="1" x14ac:dyDescent="0.25">
      <c r="B49" s="23"/>
      <c r="C49" s="23"/>
      <c r="D49" s="23"/>
      <c r="E49" s="102" t="s">
        <v>62</v>
      </c>
      <c r="F49" s="33"/>
      <c r="G49" s="120"/>
      <c r="H49" s="40"/>
      <c r="I49" s="26">
        <f>SUM(I44:I48)</f>
        <v>15780.49</v>
      </c>
      <c r="J49" s="26">
        <f t="shared" ref="J49:O49" si="11">SUM(J44:J48)</f>
        <v>0</v>
      </c>
      <c r="K49" s="26">
        <f t="shared" si="11"/>
        <v>15780.49</v>
      </c>
      <c r="L49" s="26">
        <f t="shared" si="11"/>
        <v>0</v>
      </c>
      <c r="M49" s="26">
        <f t="shared" si="11"/>
        <v>1588.49</v>
      </c>
      <c r="N49" s="26">
        <f t="shared" si="11"/>
        <v>1588.49</v>
      </c>
      <c r="O49" s="26">
        <f t="shared" si="11"/>
        <v>14192</v>
      </c>
      <c r="P49" s="33"/>
      <c r="Q49" s="41"/>
      <c r="R49" s="20"/>
    </row>
    <row r="50" spans="2:22" x14ac:dyDescent="0.25">
      <c r="B50" s="43"/>
      <c r="C50" s="43"/>
      <c r="D50" s="43"/>
      <c r="E50" s="44"/>
      <c r="F50" s="15"/>
      <c r="G50" s="100"/>
      <c r="H50" s="45"/>
      <c r="I50" s="45"/>
      <c r="J50" s="45"/>
      <c r="K50" s="45"/>
      <c r="L50" s="45"/>
      <c r="M50" s="45"/>
      <c r="N50" s="45"/>
      <c r="O50" s="45"/>
      <c r="P50" s="14"/>
      <c r="Q50" s="41"/>
      <c r="R50" s="20"/>
    </row>
    <row r="51" spans="2:22" ht="42" customHeight="1" x14ac:dyDescent="0.25">
      <c r="B51" s="43"/>
      <c r="C51" s="43"/>
      <c r="D51" s="43"/>
      <c r="E51" s="418"/>
      <c r="F51" s="418"/>
      <c r="G51" s="418"/>
      <c r="H51" s="391"/>
      <c r="I51" s="391"/>
      <c r="J51" s="391"/>
      <c r="K51" s="391"/>
      <c r="L51" s="391"/>
      <c r="M51" s="391"/>
      <c r="N51" s="391"/>
      <c r="O51" s="391"/>
      <c r="P51" s="14"/>
      <c r="Q51" s="41"/>
      <c r="R51" s="41"/>
    </row>
    <row r="52" spans="2:22" ht="18" x14ac:dyDescent="0.25">
      <c r="B52" s="43"/>
      <c r="C52" s="43"/>
      <c r="D52" s="43"/>
      <c r="E52" s="391" t="s">
        <v>0</v>
      </c>
      <c r="F52" s="391"/>
      <c r="G52" s="391"/>
      <c r="H52" s="45"/>
      <c r="I52" s="45"/>
      <c r="J52" s="45"/>
      <c r="K52" s="45"/>
      <c r="L52" s="45"/>
      <c r="M52" s="45"/>
      <c r="N52" s="45"/>
      <c r="O52" s="45"/>
      <c r="P52" s="14"/>
      <c r="Q52" s="41"/>
      <c r="R52" s="41"/>
      <c r="S52" s="1"/>
      <c r="T52" s="1"/>
      <c r="U52" s="1"/>
      <c r="V52" s="1"/>
    </row>
    <row r="53" spans="2:22" ht="18" x14ac:dyDescent="0.25">
      <c r="B53" s="3"/>
      <c r="C53" s="41"/>
      <c r="D53" s="41"/>
      <c r="E53" s="391" t="s">
        <v>1</v>
      </c>
      <c r="F53" s="391"/>
      <c r="G53" s="391"/>
      <c r="H53" s="391" t="s">
        <v>191</v>
      </c>
      <c r="I53" s="391"/>
      <c r="J53" s="391"/>
      <c r="K53" s="391"/>
      <c r="L53" s="391"/>
      <c r="M53" s="391"/>
      <c r="N53" s="391"/>
      <c r="O53" s="391"/>
      <c r="P53" s="41"/>
      <c r="Q53" s="20"/>
      <c r="R53" s="41"/>
      <c r="S53" s="1"/>
      <c r="T53" s="1"/>
      <c r="U53" s="1"/>
      <c r="V53" s="1"/>
    </row>
    <row r="54" spans="2:22" ht="18" x14ac:dyDescent="0.25">
      <c r="B54" s="4"/>
      <c r="C54" s="41"/>
      <c r="D54" s="41"/>
      <c r="E54" s="391"/>
      <c r="F54" s="391"/>
      <c r="G54" s="391"/>
      <c r="H54" s="46"/>
      <c r="I54" s="46"/>
      <c r="J54" s="46"/>
      <c r="K54" s="46"/>
      <c r="L54" s="46"/>
      <c r="M54" s="46"/>
      <c r="N54" s="46"/>
      <c r="O54" s="46"/>
      <c r="P54" s="41"/>
      <c r="Q54" s="41"/>
      <c r="R54" s="41"/>
      <c r="S54" s="1"/>
      <c r="T54" s="1"/>
      <c r="U54" s="1"/>
      <c r="V54" s="1"/>
    </row>
    <row r="55" spans="2:22" x14ac:dyDescent="0.25">
      <c r="B55" s="402" t="s">
        <v>9</v>
      </c>
      <c r="C55" s="402" t="s">
        <v>10</v>
      </c>
      <c r="D55" s="402" t="s">
        <v>11</v>
      </c>
      <c r="E55" s="404" t="s">
        <v>2</v>
      </c>
      <c r="F55" s="396" t="s">
        <v>38</v>
      </c>
      <c r="G55" s="396" t="s">
        <v>4</v>
      </c>
      <c r="H55" s="409" t="s">
        <v>12</v>
      </c>
      <c r="I55" s="47" t="s">
        <v>39</v>
      </c>
      <c r="J55" s="47"/>
      <c r="K55" s="48"/>
      <c r="L55" s="423" t="s">
        <v>6</v>
      </c>
      <c r="M55" s="424"/>
      <c r="N55" s="425"/>
      <c r="O55" s="396" t="s">
        <v>7</v>
      </c>
      <c r="P55" s="404" t="s">
        <v>8</v>
      </c>
      <c r="Q55" s="41"/>
      <c r="R55" s="41"/>
      <c r="S55" s="1"/>
      <c r="T55" s="1"/>
      <c r="U55" s="1"/>
      <c r="V55" s="1"/>
    </row>
    <row r="56" spans="2:22" x14ac:dyDescent="0.25">
      <c r="B56" s="421"/>
      <c r="C56" s="421"/>
      <c r="D56" s="421"/>
      <c r="E56" s="405"/>
      <c r="F56" s="397"/>
      <c r="G56" s="397"/>
      <c r="H56" s="422"/>
      <c r="I56" s="409" t="s">
        <v>13</v>
      </c>
      <c r="J56" s="409" t="s">
        <v>14</v>
      </c>
      <c r="K56" s="426" t="s">
        <v>15</v>
      </c>
      <c r="L56" s="409" t="s">
        <v>16</v>
      </c>
      <c r="M56" s="402" t="s">
        <v>17</v>
      </c>
      <c r="N56" s="402" t="s">
        <v>18</v>
      </c>
      <c r="O56" s="397"/>
      <c r="P56" s="405"/>
      <c r="Q56" s="41"/>
      <c r="R56" s="41"/>
      <c r="S56" s="1"/>
      <c r="T56" s="1"/>
      <c r="U56" s="1"/>
      <c r="V56" s="1"/>
    </row>
    <row r="57" spans="2:22" ht="20.25" customHeight="1" x14ac:dyDescent="0.25">
      <c r="B57" s="403"/>
      <c r="C57" s="403"/>
      <c r="D57" s="403"/>
      <c r="E57" s="406"/>
      <c r="F57" s="398"/>
      <c r="G57" s="398"/>
      <c r="H57" s="410"/>
      <c r="I57" s="410"/>
      <c r="J57" s="410"/>
      <c r="K57" s="427"/>
      <c r="L57" s="410"/>
      <c r="M57" s="403"/>
      <c r="N57" s="403"/>
      <c r="O57" s="398"/>
      <c r="P57" s="406"/>
      <c r="Q57" s="41"/>
      <c r="R57" s="41"/>
      <c r="S57" s="1"/>
      <c r="T57" s="1"/>
      <c r="U57" s="1"/>
      <c r="V57" s="1"/>
    </row>
    <row r="58" spans="2:22" ht="35.1" customHeight="1" x14ac:dyDescent="0.25">
      <c r="B58" s="11">
        <v>1000</v>
      </c>
      <c r="C58" s="9">
        <v>1100</v>
      </c>
      <c r="D58" s="9">
        <v>113</v>
      </c>
      <c r="E58" s="106" t="s">
        <v>127</v>
      </c>
      <c r="F58" s="10" t="s">
        <v>40</v>
      </c>
      <c r="G58" s="124"/>
      <c r="H58" s="11">
        <v>15</v>
      </c>
      <c r="I58" s="12">
        <v>5928.06</v>
      </c>
      <c r="J58" s="12"/>
      <c r="K58" s="12">
        <f>I58-J58</f>
        <v>5928.06</v>
      </c>
      <c r="L58" s="12"/>
      <c r="M58" s="12">
        <v>628.05999999999995</v>
      </c>
      <c r="N58" s="12">
        <v>628.05999999999995</v>
      </c>
      <c r="O58" s="12">
        <f>K58-N58</f>
        <v>5300</v>
      </c>
      <c r="P58" s="49"/>
      <c r="Q58" s="41"/>
      <c r="R58" s="41"/>
      <c r="S58" s="1"/>
      <c r="T58" s="1"/>
      <c r="U58" s="1"/>
      <c r="V58" s="1"/>
    </row>
    <row r="59" spans="2:22" ht="35.1" customHeight="1" x14ac:dyDescent="0.25">
      <c r="B59" s="11">
        <v>1000</v>
      </c>
      <c r="C59" s="9">
        <v>1100</v>
      </c>
      <c r="D59" s="9">
        <v>113</v>
      </c>
      <c r="E59" s="42" t="s">
        <v>165</v>
      </c>
      <c r="F59" s="50" t="s">
        <v>187</v>
      </c>
      <c r="G59" s="125"/>
      <c r="H59" s="11">
        <v>15</v>
      </c>
      <c r="I59" s="12">
        <v>4357.84</v>
      </c>
      <c r="J59" s="12">
        <v>0</v>
      </c>
      <c r="K59" s="12">
        <f>I59-J59</f>
        <v>4357.84</v>
      </c>
      <c r="L59" s="12"/>
      <c r="M59" s="12">
        <v>357.84</v>
      </c>
      <c r="N59" s="12">
        <v>357.84</v>
      </c>
      <c r="O59" s="12">
        <f>K59-N59</f>
        <v>4000</v>
      </c>
      <c r="P59" s="49"/>
      <c r="Q59" s="41"/>
      <c r="R59" s="41"/>
      <c r="S59" s="1"/>
      <c r="T59" s="1"/>
      <c r="U59" s="1"/>
      <c r="V59" s="1"/>
    </row>
    <row r="60" spans="2:22" ht="35.1" customHeight="1" x14ac:dyDescent="0.25">
      <c r="B60" s="9">
        <v>1000</v>
      </c>
      <c r="C60" s="9">
        <v>1100</v>
      </c>
      <c r="D60" s="9">
        <v>113</v>
      </c>
      <c r="E60" s="138" t="s">
        <v>41</v>
      </c>
      <c r="F60" s="10" t="s">
        <v>42</v>
      </c>
      <c r="G60" s="126"/>
      <c r="H60" s="11">
        <v>15</v>
      </c>
      <c r="I60" s="12">
        <v>4357.84</v>
      </c>
      <c r="J60" s="12">
        <v>0</v>
      </c>
      <c r="K60" s="12">
        <f>I60-J60</f>
        <v>4357.84</v>
      </c>
      <c r="L60" s="12"/>
      <c r="M60" s="12">
        <v>357.84</v>
      </c>
      <c r="N60" s="12">
        <v>357.84</v>
      </c>
      <c r="O60" s="12">
        <f>K60-N60</f>
        <v>4000</v>
      </c>
      <c r="P60" s="19"/>
      <c r="Q60" s="20"/>
      <c r="R60" s="20"/>
      <c r="S60" s="1"/>
      <c r="T60" s="1"/>
      <c r="U60" s="1"/>
      <c r="V60" s="1"/>
    </row>
    <row r="61" spans="2:22" ht="35.1" customHeight="1" x14ac:dyDescent="0.25">
      <c r="B61" s="9">
        <v>1000</v>
      </c>
      <c r="C61" s="9">
        <v>1100</v>
      </c>
      <c r="D61" s="9">
        <v>113</v>
      </c>
      <c r="E61" s="106" t="s">
        <v>128</v>
      </c>
      <c r="F61" s="51" t="s">
        <v>43</v>
      </c>
      <c r="G61" s="121"/>
      <c r="H61" s="11">
        <v>15</v>
      </c>
      <c r="I61" s="12">
        <v>5928.06</v>
      </c>
      <c r="J61" s="12"/>
      <c r="K61" s="12">
        <f t="shared" ref="K61" si="12">I61-J61</f>
        <v>5928.06</v>
      </c>
      <c r="L61" s="12"/>
      <c r="M61" s="12">
        <v>628.05999999999995</v>
      </c>
      <c r="N61" s="12">
        <v>628.05999999999995</v>
      </c>
      <c r="O61" s="12">
        <f>K61-N61</f>
        <v>5300</v>
      </c>
      <c r="P61" s="19"/>
      <c r="Q61" s="20"/>
      <c r="R61" s="20"/>
      <c r="S61" s="1"/>
      <c r="T61" s="1"/>
      <c r="U61" s="1"/>
      <c r="V61" s="1"/>
    </row>
    <row r="62" spans="2:22" ht="35.1" customHeight="1" x14ac:dyDescent="0.25">
      <c r="B62" s="9">
        <v>1000</v>
      </c>
      <c r="C62" s="9">
        <v>1100</v>
      </c>
      <c r="D62" s="9">
        <v>113</v>
      </c>
      <c r="E62" s="106" t="s">
        <v>129</v>
      </c>
      <c r="F62" s="10" t="s">
        <v>23</v>
      </c>
      <c r="G62" s="119"/>
      <c r="H62" s="11">
        <v>15</v>
      </c>
      <c r="I62" s="12">
        <v>2379.1999999999998</v>
      </c>
      <c r="J62" s="12">
        <v>20.8</v>
      </c>
      <c r="K62" s="12">
        <f>I62+J62</f>
        <v>2400</v>
      </c>
      <c r="L62" s="12"/>
      <c r="M62" s="12">
        <v>0</v>
      </c>
      <c r="N62" s="13">
        <v>0</v>
      </c>
      <c r="O62" s="12">
        <f t="shared" ref="O62:O63" si="13">K62-N62</f>
        <v>2400</v>
      </c>
      <c r="P62" s="19"/>
      <c r="Q62" s="20"/>
      <c r="R62" s="20"/>
      <c r="S62" s="1"/>
      <c r="T62" s="1"/>
      <c r="U62" s="1"/>
      <c r="V62" s="1"/>
    </row>
    <row r="63" spans="2:22" ht="35.1" customHeight="1" x14ac:dyDescent="0.25">
      <c r="B63" s="11">
        <v>1000</v>
      </c>
      <c r="C63" s="11">
        <v>1100</v>
      </c>
      <c r="D63" s="11">
        <v>113</v>
      </c>
      <c r="E63" s="106"/>
      <c r="F63" s="52" t="s">
        <v>42</v>
      </c>
      <c r="G63" s="121"/>
      <c r="H63" s="11"/>
      <c r="I63" s="12"/>
      <c r="J63" s="12"/>
      <c r="K63" s="12"/>
      <c r="L63" s="12"/>
      <c r="M63" s="12"/>
      <c r="N63" s="12"/>
      <c r="O63" s="12">
        <f t="shared" si="13"/>
        <v>0</v>
      </c>
      <c r="P63" s="49"/>
      <c r="Q63" s="41"/>
      <c r="R63" s="41"/>
      <c r="S63" s="1"/>
      <c r="T63" s="1"/>
      <c r="U63" s="1"/>
      <c r="V63" s="1"/>
    </row>
    <row r="64" spans="2:22" ht="24" customHeight="1" x14ac:dyDescent="0.25">
      <c r="B64" s="53"/>
      <c r="C64" s="54"/>
      <c r="D64" s="54"/>
      <c r="E64" s="24" t="s">
        <v>44</v>
      </c>
      <c r="F64" s="25"/>
      <c r="G64" s="34"/>
      <c r="H64" s="26"/>
      <c r="I64" s="26">
        <f>SUM(I58:I63)</f>
        <v>22951.000000000004</v>
      </c>
      <c r="J64" s="26">
        <f t="shared" ref="J64:O64" si="14">SUM(J58:J63)</f>
        <v>20.8</v>
      </c>
      <c r="K64" s="26">
        <f t="shared" si="14"/>
        <v>22971.800000000003</v>
      </c>
      <c r="L64" s="26">
        <f t="shared" si="14"/>
        <v>0</v>
      </c>
      <c r="M64" s="26">
        <f t="shared" si="14"/>
        <v>1971.7999999999997</v>
      </c>
      <c r="N64" s="26">
        <f t="shared" si="14"/>
        <v>1971.7999999999997</v>
      </c>
      <c r="O64" s="26">
        <f t="shared" si="14"/>
        <v>21000</v>
      </c>
      <c r="P64" s="55"/>
      <c r="Q64" s="41"/>
      <c r="R64" s="41"/>
      <c r="S64" s="1"/>
      <c r="T64" s="1"/>
      <c r="U64" s="1"/>
      <c r="V64" s="1"/>
    </row>
    <row r="65" spans="2:22" ht="35.1" customHeight="1" x14ac:dyDescent="0.25">
      <c r="B65" s="9">
        <v>1000</v>
      </c>
      <c r="C65" s="9">
        <v>1100</v>
      </c>
      <c r="D65" s="9">
        <v>113</v>
      </c>
      <c r="E65" s="138"/>
      <c r="F65" s="10"/>
      <c r="G65" s="126"/>
      <c r="H65" s="11"/>
      <c r="I65" s="12"/>
      <c r="J65" s="12"/>
      <c r="K65" s="12">
        <v>0</v>
      </c>
      <c r="L65" s="12"/>
      <c r="M65" s="12"/>
      <c r="N65" s="12">
        <v>0</v>
      </c>
      <c r="O65" s="12">
        <v>0</v>
      </c>
      <c r="P65" s="10"/>
      <c r="Q65" s="14"/>
      <c r="R65" s="15"/>
      <c r="S65" s="15"/>
      <c r="T65" s="15"/>
      <c r="U65" s="15"/>
      <c r="V65" s="15"/>
    </row>
    <row r="66" spans="2:22" s="109" customFormat="1" ht="35.1" customHeight="1" x14ac:dyDescent="0.25">
      <c r="B66" s="29">
        <v>1000</v>
      </c>
      <c r="C66" s="29">
        <v>1100</v>
      </c>
      <c r="D66" s="29">
        <v>113</v>
      </c>
      <c r="E66" s="106" t="s">
        <v>130</v>
      </c>
      <c r="F66" s="18" t="s">
        <v>45</v>
      </c>
      <c r="G66" s="138"/>
      <c r="H66" s="11">
        <v>15</v>
      </c>
      <c r="I66" s="114">
        <v>5562.4</v>
      </c>
      <c r="J66" s="114"/>
      <c r="K66" s="114">
        <f>I66-J66</f>
        <v>5562.4</v>
      </c>
      <c r="L66" s="114"/>
      <c r="M66" s="114">
        <v>562.4</v>
      </c>
      <c r="N66" s="114">
        <f>M66</f>
        <v>562.4</v>
      </c>
      <c r="O66" s="115">
        <f>K66-N66</f>
        <v>5000</v>
      </c>
      <c r="P66" s="18"/>
      <c r="Q66" s="14"/>
      <c r="R66" s="15"/>
      <c r="S66" s="15"/>
      <c r="T66" s="15"/>
      <c r="U66" s="15"/>
      <c r="V66" s="15"/>
    </row>
    <row r="67" spans="2:22" s="109" customFormat="1" ht="35.1" customHeight="1" x14ac:dyDescent="0.25">
      <c r="B67" s="29">
        <v>1000</v>
      </c>
      <c r="C67" s="29">
        <v>1100</v>
      </c>
      <c r="D67" s="29">
        <v>113</v>
      </c>
      <c r="E67" s="106"/>
      <c r="F67" s="18"/>
      <c r="G67" s="127"/>
      <c r="I67" s="13"/>
      <c r="J67" s="13"/>
      <c r="K67" s="13"/>
      <c r="L67" s="13"/>
      <c r="M67" s="13"/>
      <c r="N67" s="13"/>
      <c r="O67" s="13"/>
      <c r="P67" s="22"/>
      <c r="Q67" s="20"/>
      <c r="R67" s="41"/>
      <c r="S67" s="41"/>
      <c r="T67" s="41"/>
      <c r="U67" s="41"/>
      <c r="V67" s="41"/>
    </row>
    <row r="68" spans="2:22" ht="35.1" customHeight="1" x14ac:dyDescent="0.25">
      <c r="B68" s="9">
        <v>1000</v>
      </c>
      <c r="C68" s="9">
        <v>1100</v>
      </c>
      <c r="D68" s="9">
        <v>113</v>
      </c>
      <c r="E68" s="138"/>
      <c r="F68" s="10" t="s">
        <v>36</v>
      </c>
      <c r="G68" s="126"/>
      <c r="H68" s="11"/>
      <c r="I68" s="12"/>
      <c r="J68" s="12"/>
      <c r="K68" s="12"/>
      <c r="L68" s="12"/>
      <c r="M68" s="12">
        <v>0</v>
      </c>
      <c r="N68" s="12">
        <v>0</v>
      </c>
      <c r="O68" s="12">
        <v>0</v>
      </c>
      <c r="P68" s="19"/>
      <c r="Q68" s="20"/>
      <c r="R68" s="41"/>
      <c r="S68" s="41"/>
      <c r="T68" s="41"/>
      <c r="U68" s="41"/>
      <c r="V68" s="41"/>
    </row>
    <row r="69" spans="2:22" ht="35.1" customHeight="1" x14ac:dyDescent="0.25">
      <c r="B69" s="9">
        <v>1000</v>
      </c>
      <c r="C69" s="9">
        <v>1100</v>
      </c>
      <c r="D69" s="9">
        <v>113</v>
      </c>
      <c r="E69" s="106" t="s">
        <v>131</v>
      </c>
      <c r="F69" s="10" t="s">
        <v>23</v>
      </c>
      <c r="G69" s="119"/>
      <c r="H69" s="11">
        <v>15</v>
      </c>
      <c r="I69" s="12">
        <v>2379.1999999999998</v>
      </c>
      <c r="J69" s="12">
        <v>20.8</v>
      </c>
      <c r="K69" s="12">
        <f>I69+J69</f>
        <v>2400</v>
      </c>
      <c r="L69" s="12"/>
      <c r="M69" s="12">
        <v>0</v>
      </c>
      <c r="N69" s="13">
        <v>0</v>
      </c>
      <c r="O69" s="12">
        <f t="shared" ref="O69" si="15">K69-N69</f>
        <v>2400</v>
      </c>
      <c r="P69" s="19"/>
      <c r="Q69" s="20"/>
      <c r="R69" s="20"/>
      <c r="S69" s="41"/>
      <c r="T69" s="41"/>
      <c r="U69" s="41"/>
      <c r="V69" s="41"/>
    </row>
    <row r="70" spans="2:22" ht="35.1" customHeight="1" x14ac:dyDescent="0.25">
      <c r="B70" s="9">
        <v>1000</v>
      </c>
      <c r="C70" s="9">
        <v>1100</v>
      </c>
      <c r="D70" s="9">
        <v>113</v>
      </c>
      <c r="E70" s="138" t="s">
        <v>46</v>
      </c>
      <c r="F70" s="10" t="s">
        <v>47</v>
      </c>
      <c r="G70" s="126"/>
      <c r="H70" s="11">
        <v>15</v>
      </c>
      <c r="I70" s="12">
        <v>1975</v>
      </c>
      <c r="J70" s="12">
        <v>75</v>
      </c>
      <c r="K70" s="12">
        <f>I70+J70</f>
        <v>2050</v>
      </c>
      <c r="L70" s="12"/>
      <c r="M70" s="12"/>
      <c r="N70" s="12"/>
      <c r="O70" s="12">
        <f>K70</f>
        <v>2050</v>
      </c>
      <c r="P70" s="19"/>
      <c r="Q70" s="14"/>
      <c r="R70" s="15"/>
      <c r="S70" s="15"/>
      <c r="T70" s="15"/>
      <c r="U70" s="15"/>
      <c r="V70" s="15"/>
    </row>
    <row r="71" spans="2:22" ht="18.75" customHeight="1" x14ac:dyDescent="0.25">
      <c r="B71" s="54"/>
      <c r="C71" s="54"/>
      <c r="D71" s="54"/>
      <c r="E71" s="24" t="s">
        <v>48</v>
      </c>
      <c r="F71" s="25"/>
      <c r="G71" s="61"/>
      <c r="H71" s="56"/>
      <c r="I71" s="27">
        <f>SUM(I65:I70)</f>
        <v>9916.5999999999985</v>
      </c>
      <c r="J71" s="27">
        <f t="shared" ref="J71:O71" si="16">SUM(J65:J70)</f>
        <v>95.8</v>
      </c>
      <c r="K71" s="27">
        <f t="shared" si="16"/>
        <v>10012.4</v>
      </c>
      <c r="L71" s="27">
        <f t="shared" si="16"/>
        <v>0</v>
      </c>
      <c r="M71" s="27">
        <f t="shared" si="16"/>
        <v>562.4</v>
      </c>
      <c r="N71" s="27">
        <f t="shared" si="16"/>
        <v>562.4</v>
      </c>
      <c r="O71" s="27">
        <f t="shared" si="16"/>
        <v>9450</v>
      </c>
      <c r="P71" s="57"/>
      <c r="Q71" s="20"/>
      <c r="R71" s="41"/>
      <c r="S71" s="41"/>
      <c r="T71" s="41"/>
      <c r="U71" s="41"/>
      <c r="V71" s="41"/>
    </row>
    <row r="72" spans="2:22" ht="35.1" customHeight="1" x14ac:dyDescent="0.25">
      <c r="B72" s="9">
        <v>1000</v>
      </c>
      <c r="C72" s="9">
        <v>1100</v>
      </c>
      <c r="D72" s="9">
        <v>113</v>
      </c>
      <c r="E72" s="106" t="s">
        <v>132</v>
      </c>
      <c r="F72" s="50" t="s">
        <v>49</v>
      </c>
      <c r="G72" s="138"/>
      <c r="H72" s="11">
        <v>15</v>
      </c>
      <c r="I72" s="12">
        <v>9541</v>
      </c>
      <c r="J72" s="12">
        <v>0</v>
      </c>
      <c r="K72" s="12">
        <v>9541</v>
      </c>
      <c r="L72" s="12"/>
      <c r="M72" s="12">
        <v>1400</v>
      </c>
      <c r="N72" s="12">
        <f>M72</f>
        <v>1400</v>
      </c>
      <c r="O72" s="12">
        <f>K72-N72</f>
        <v>8141</v>
      </c>
      <c r="P72" s="19"/>
      <c r="Q72" s="20"/>
      <c r="R72" s="41"/>
      <c r="S72" s="41"/>
      <c r="T72" s="41"/>
      <c r="U72" s="41"/>
      <c r="V72" s="41"/>
    </row>
    <row r="73" spans="2:22" ht="35.1" customHeight="1" x14ac:dyDescent="0.25">
      <c r="B73" s="9">
        <v>1000</v>
      </c>
      <c r="C73" s="9">
        <v>1100</v>
      </c>
      <c r="D73" s="9">
        <v>113</v>
      </c>
      <c r="E73" s="138"/>
      <c r="F73" s="136" t="s">
        <v>162</v>
      </c>
      <c r="G73" s="126"/>
      <c r="H73" s="11"/>
      <c r="I73" s="12"/>
      <c r="J73" s="12"/>
      <c r="K73" s="12"/>
      <c r="L73" s="12"/>
      <c r="M73" s="12"/>
      <c r="N73" s="12"/>
      <c r="O73" s="12"/>
      <c r="P73" s="19"/>
      <c r="Q73" s="20"/>
      <c r="R73" s="41"/>
      <c r="S73" s="41"/>
      <c r="T73" s="41"/>
      <c r="U73" s="41"/>
      <c r="V73" s="41"/>
    </row>
    <row r="74" spans="2:22" ht="35.1" customHeight="1" x14ac:dyDescent="0.25">
      <c r="B74" s="9">
        <v>1000</v>
      </c>
      <c r="C74" s="9">
        <v>1100</v>
      </c>
      <c r="D74" s="9">
        <v>113</v>
      </c>
      <c r="E74" s="106"/>
      <c r="F74" s="10"/>
      <c r="G74" s="119"/>
      <c r="H74" s="11"/>
      <c r="I74" s="12"/>
      <c r="J74" s="12">
        <v>0</v>
      </c>
      <c r="K74" s="12">
        <f>I74-J74</f>
        <v>0</v>
      </c>
      <c r="L74" s="12"/>
      <c r="M74" s="12"/>
      <c r="N74" s="12"/>
      <c r="O74" s="12">
        <f>K74-N74</f>
        <v>0</v>
      </c>
      <c r="P74" s="19"/>
      <c r="Q74" s="20"/>
      <c r="R74" s="41"/>
      <c r="S74" s="41"/>
      <c r="T74" s="41"/>
      <c r="U74" s="41"/>
      <c r="V74" s="41"/>
    </row>
    <row r="75" spans="2:22" ht="35.1" customHeight="1" x14ac:dyDescent="0.25">
      <c r="B75" s="9">
        <v>1000</v>
      </c>
      <c r="C75" s="9">
        <v>1100</v>
      </c>
      <c r="D75" s="9">
        <v>113</v>
      </c>
      <c r="E75" s="138" t="s">
        <v>173</v>
      </c>
      <c r="F75" s="10" t="s">
        <v>50</v>
      </c>
      <c r="G75" s="126"/>
      <c r="H75" s="11">
        <v>15</v>
      </c>
      <c r="I75" s="13">
        <v>4953.2</v>
      </c>
      <c r="J75" s="13"/>
      <c r="K75" s="12">
        <f t="shared" ref="K75" si="17">I75+J75</f>
        <v>4953.2</v>
      </c>
      <c r="L75" s="13"/>
      <c r="M75" s="13">
        <v>453.2</v>
      </c>
      <c r="N75" s="30">
        <f>M75</f>
        <v>453.2</v>
      </c>
      <c r="O75" s="12">
        <f>K75-N75</f>
        <v>4500</v>
      </c>
      <c r="P75" s="19"/>
      <c r="Q75" s="20"/>
      <c r="R75" s="41"/>
      <c r="S75" s="41"/>
      <c r="T75" s="41"/>
      <c r="U75" s="41"/>
      <c r="V75" s="41"/>
    </row>
    <row r="76" spans="2:22" ht="35.1" customHeight="1" x14ac:dyDescent="0.25">
      <c r="B76" s="9">
        <v>1000</v>
      </c>
      <c r="C76" s="9">
        <v>1100</v>
      </c>
      <c r="D76" s="9">
        <v>113</v>
      </c>
      <c r="E76" s="138" t="s">
        <v>185</v>
      </c>
      <c r="F76" s="10" t="s">
        <v>181</v>
      </c>
      <c r="G76" s="126"/>
      <c r="H76" s="11">
        <v>15</v>
      </c>
      <c r="I76" s="12">
        <v>4298.5</v>
      </c>
      <c r="J76" s="12">
        <v>0</v>
      </c>
      <c r="K76" s="12">
        <f>I76-J76</f>
        <v>4298.5</v>
      </c>
      <c r="L76" s="12"/>
      <c r="M76" s="12">
        <v>348.5</v>
      </c>
      <c r="N76" s="12">
        <v>348.5</v>
      </c>
      <c r="O76" s="12">
        <f>K76-N76</f>
        <v>3950</v>
      </c>
      <c r="P76" s="19"/>
      <c r="Q76" s="20"/>
      <c r="R76" s="41"/>
      <c r="S76" s="41"/>
      <c r="T76" s="41"/>
      <c r="U76" s="41"/>
      <c r="V76" s="41"/>
    </row>
    <row r="77" spans="2:22" ht="35.1" customHeight="1" x14ac:dyDescent="0.25">
      <c r="B77" s="9">
        <v>1000</v>
      </c>
      <c r="C77" s="9">
        <v>1100</v>
      </c>
      <c r="D77" s="9">
        <v>113</v>
      </c>
      <c r="E77" s="106" t="s">
        <v>133</v>
      </c>
      <c r="F77" s="50" t="s">
        <v>51</v>
      </c>
      <c r="G77" s="138"/>
      <c r="H77" s="11">
        <v>15</v>
      </c>
      <c r="I77" s="12">
        <v>4298.5</v>
      </c>
      <c r="J77" s="12">
        <v>0</v>
      </c>
      <c r="K77" s="12">
        <f>I77-J77</f>
        <v>4298.5</v>
      </c>
      <c r="L77" s="12"/>
      <c r="M77" s="12">
        <v>348.5</v>
      </c>
      <c r="N77" s="12">
        <v>348.5</v>
      </c>
      <c r="O77" s="12">
        <f>K77-N77</f>
        <v>3950</v>
      </c>
      <c r="P77" s="19"/>
      <c r="Q77" s="20"/>
      <c r="R77" s="41"/>
      <c r="S77" s="41"/>
      <c r="T77" s="41"/>
      <c r="U77" s="41"/>
      <c r="V77" s="41"/>
    </row>
    <row r="78" spans="2:22" ht="22.5" customHeight="1" x14ac:dyDescent="0.25">
      <c r="B78" s="24"/>
      <c r="C78" s="24"/>
      <c r="D78" s="24"/>
      <c r="E78" s="24" t="s">
        <v>52</v>
      </c>
      <c r="F78" s="25"/>
      <c r="G78" s="61"/>
      <c r="H78" s="56"/>
      <c r="I78" s="27">
        <f>SUM(I72:I77)</f>
        <v>23091.200000000001</v>
      </c>
      <c r="J78" s="27">
        <f t="shared" ref="J78:O78" si="18">SUM(J72:J77)</f>
        <v>0</v>
      </c>
      <c r="K78" s="27">
        <f t="shared" si="18"/>
        <v>23091.200000000001</v>
      </c>
      <c r="L78" s="27">
        <f t="shared" si="18"/>
        <v>0</v>
      </c>
      <c r="M78" s="27">
        <f t="shared" si="18"/>
        <v>2550.1999999999998</v>
      </c>
      <c r="N78" s="27">
        <f t="shared" si="18"/>
        <v>2550.1999999999998</v>
      </c>
      <c r="O78" s="27">
        <f t="shared" si="18"/>
        <v>20541</v>
      </c>
      <c r="P78" s="28"/>
      <c r="Q78" s="20"/>
      <c r="R78" s="41"/>
      <c r="S78" s="41"/>
      <c r="T78" s="41"/>
      <c r="U78" s="41"/>
      <c r="V78" s="41"/>
    </row>
    <row r="79" spans="2:22" ht="27" customHeight="1" x14ac:dyDescent="0.25">
      <c r="B79" s="43"/>
      <c r="C79" s="43"/>
      <c r="D79" s="43"/>
      <c r="E79" s="44"/>
      <c r="F79" s="15"/>
      <c r="G79" s="100"/>
      <c r="H79" s="45"/>
      <c r="I79" s="45"/>
      <c r="J79" s="45"/>
      <c r="K79" s="45"/>
      <c r="L79" s="45"/>
      <c r="M79" s="45"/>
      <c r="N79" s="45"/>
      <c r="O79" s="45"/>
      <c r="P79" s="14"/>
      <c r="Q79" s="41"/>
      <c r="R79" s="41"/>
      <c r="S79" s="41"/>
      <c r="T79" s="41"/>
      <c r="U79" s="41"/>
      <c r="V79" s="41"/>
    </row>
    <row r="80" spans="2:22" ht="27" customHeight="1" x14ac:dyDescent="0.25">
      <c r="B80" s="43"/>
      <c r="C80" s="43"/>
      <c r="D80" s="43"/>
      <c r="E80" s="44"/>
      <c r="F80" s="15"/>
      <c r="G80" s="100"/>
      <c r="H80" s="45"/>
      <c r="I80" s="45"/>
      <c r="J80" s="45"/>
      <c r="K80" s="45"/>
      <c r="L80" s="45"/>
      <c r="M80" s="45"/>
      <c r="N80" s="45"/>
      <c r="O80" s="45"/>
      <c r="P80" s="14"/>
      <c r="Q80" s="41"/>
      <c r="R80" s="41"/>
      <c r="S80" s="41"/>
      <c r="T80" s="41"/>
      <c r="U80" s="41"/>
      <c r="V80" s="41"/>
    </row>
    <row r="81" spans="1:22" ht="27" customHeight="1" x14ac:dyDescent="0.25">
      <c r="B81" s="43"/>
      <c r="C81" s="43"/>
      <c r="D81" s="43"/>
      <c r="E81" s="391"/>
      <c r="F81" s="391"/>
      <c r="G81" s="391"/>
      <c r="P81" s="14"/>
      <c r="Q81" s="41"/>
      <c r="R81" s="41"/>
      <c r="S81" s="41"/>
      <c r="T81" s="41"/>
      <c r="U81" s="41"/>
      <c r="V81" s="41"/>
    </row>
    <row r="82" spans="1:22" ht="27" customHeight="1" x14ac:dyDescent="0.25">
      <c r="B82" s="43"/>
      <c r="C82" s="43"/>
      <c r="D82" s="43"/>
      <c r="E82" s="391" t="s">
        <v>0</v>
      </c>
      <c r="F82" s="391"/>
      <c r="G82" s="391"/>
      <c r="H82" s="45"/>
      <c r="I82" s="45"/>
      <c r="J82" s="45"/>
      <c r="K82" s="45"/>
      <c r="L82" s="45"/>
      <c r="M82" s="45"/>
      <c r="N82" s="45"/>
      <c r="O82" s="45"/>
      <c r="P82" s="14"/>
      <c r="Q82" s="41"/>
      <c r="R82" s="41"/>
      <c r="S82" s="41"/>
      <c r="T82" s="41"/>
      <c r="U82" s="41"/>
      <c r="V82" s="41"/>
    </row>
    <row r="83" spans="1:22" ht="18" x14ac:dyDescent="0.25">
      <c r="B83" s="3"/>
      <c r="C83" s="41"/>
      <c r="D83" s="41"/>
      <c r="E83" s="391" t="s">
        <v>1</v>
      </c>
      <c r="F83" s="391"/>
      <c r="G83" s="391"/>
      <c r="H83" s="391" t="s">
        <v>191</v>
      </c>
      <c r="I83" s="391"/>
      <c r="J83" s="391"/>
      <c r="K83" s="391"/>
      <c r="L83" s="391"/>
      <c r="M83" s="391"/>
      <c r="N83" s="391"/>
      <c r="O83" s="391"/>
      <c r="P83" s="41"/>
      <c r="Q83" s="41"/>
      <c r="R83" s="20"/>
    </row>
    <row r="84" spans="1:22" ht="18" x14ac:dyDescent="0.25">
      <c r="B84" s="4"/>
      <c r="C84" s="41"/>
      <c r="D84" s="41"/>
      <c r="E84" s="413"/>
      <c r="F84" s="413"/>
      <c r="G84" s="413"/>
      <c r="H84" s="46"/>
      <c r="I84" s="46"/>
      <c r="J84" s="46"/>
      <c r="K84" s="46"/>
      <c r="L84" s="46"/>
      <c r="M84" s="46"/>
      <c r="N84" s="46"/>
      <c r="O84" s="46"/>
      <c r="P84" s="41"/>
      <c r="Q84" s="41"/>
      <c r="R84" s="20"/>
    </row>
    <row r="85" spans="1:22" x14ac:dyDescent="0.25">
      <c r="B85" s="402" t="s">
        <v>9</v>
      </c>
      <c r="C85" s="402" t="s">
        <v>10</v>
      </c>
      <c r="D85" s="402" t="s">
        <v>11</v>
      </c>
      <c r="E85" s="404" t="s">
        <v>2</v>
      </c>
      <c r="F85" s="404" t="s">
        <v>38</v>
      </c>
      <c r="G85" s="404" t="s">
        <v>4</v>
      </c>
      <c r="H85" s="409" t="s">
        <v>12</v>
      </c>
      <c r="I85" s="47" t="s">
        <v>56</v>
      </c>
      <c r="J85" s="48"/>
      <c r="K85" s="48"/>
      <c r="L85" s="423" t="s">
        <v>6</v>
      </c>
      <c r="M85" s="424"/>
      <c r="N85" s="425"/>
      <c r="O85" s="396" t="s">
        <v>7</v>
      </c>
      <c r="P85" s="396" t="s">
        <v>8</v>
      </c>
      <c r="Q85" s="41"/>
      <c r="R85" s="20"/>
    </row>
    <row r="86" spans="1:22" x14ac:dyDescent="0.25">
      <c r="B86" s="421"/>
      <c r="C86" s="421"/>
      <c r="D86" s="421"/>
      <c r="E86" s="405"/>
      <c r="F86" s="405"/>
      <c r="G86" s="405"/>
      <c r="H86" s="422"/>
      <c r="I86" s="409" t="s">
        <v>13</v>
      </c>
      <c r="J86" s="409" t="s">
        <v>14</v>
      </c>
      <c r="K86" s="428" t="s">
        <v>15</v>
      </c>
      <c r="L86" s="409" t="s">
        <v>16</v>
      </c>
      <c r="M86" s="402" t="s">
        <v>17</v>
      </c>
      <c r="N86" s="402" t="s">
        <v>18</v>
      </c>
      <c r="O86" s="397"/>
      <c r="P86" s="397"/>
      <c r="Q86" s="41"/>
      <c r="R86" s="20"/>
    </row>
    <row r="87" spans="1:22" ht="22.5" customHeight="1" x14ac:dyDescent="0.25">
      <c r="B87" s="403"/>
      <c r="C87" s="403"/>
      <c r="D87" s="403"/>
      <c r="E87" s="406"/>
      <c r="F87" s="406"/>
      <c r="G87" s="406"/>
      <c r="H87" s="410"/>
      <c r="I87" s="410"/>
      <c r="J87" s="410"/>
      <c r="K87" s="429"/>
      <c r="L87" s="410"/>
      <c r="M87" s="403"/>
      <c r="N87" s="403"/>
      <c r="O87" s="398"/>
      <c r="P87" s="398"/>
      <c r="Q87" s="41"/>
      <c r="R87" s="20"/>
    </row>
    <row r="88" spans="1:22" ht="35.1" customHeight="1" x14ac:dyDescent="0.25">
      <c r="B88" s="9">
        <v>1000</v>
      </c>
      <c r="C88" s="9">
        <v>1100</v>
      </c>
      <c r="D88" s="9">
        <v>113</v>
      </c>
      <c r="E88" s="138" t="s">
        <v>63</v>
      </c>
      <c r="F88" s="10" t="s">
        <v>64</v>
      </c>
      <c r="G88" s="126"/>
      <c r="H88" s="11">
        <v>15</v>
      </c>
      <c r="I88" s="12">
        <v>2730.31</v>
      </c>
      <c r="J88" s="12">
        <v>0</v>
      </c>
      <c r="K88" s="12">
        <f>I88+J88</f>
        <v>2730.31</v>
      </c>
      <c r="L88" s="12"/>
      <c r="M88" s="12">
        <v>30.31</v>
      </c>
      <c r="N88" s="12">
        <v>30.31</v>
      </c>
      <c r="O88" s="12">
        <f>K88-N88</f>
        <v>2700</v>
      </c>
      <c r="P88" s="10"/>
      <c r="Q88" s="41"/>
      <c r="R88" s="20"/>
    </row>
    <row r="89" spans="1:22" ht="35.1" customHeight="1" x14ac:dyDescent="0.25">
      <c r="B89" s="62"/>
      <c r="C89" s="62"/>
      <c r="D89" s="62"/>
      <c r="E89" s="24" t="s">
        <v>65</v>
      </c>
      <c r="F89" s="25"/>
      <c r="G89" s="61"/>
      <c r="H89" s="58"/>
      <c r="I89" s="27">
        <f>I88</f>
        <v>2730.31</v>
      </c>
      <c r="J89" s="27">
        <f t="shared" ref="J89:O89" si="19">J88</f>
        <v>0</v>
      </c>
      <c r="K89" s="27">
        <f t="shared" si="19"/>
        <v>2730.31</v>
      </c>
      <c r="L89" s="27">
        <f t="shared" si="19"/>
        <v>0</v>
      </c>
      <c r="M89" s="27">
        <f t="shared" si="19"/>
        <v>30.31</v>
      </c>
      <c r="N89" s="27">
        <f t="shared" si="19"/>
        <v>30.31</v>
      </c>
      <c r="O89" s="27">
        <f t="shared" si="19"/>
        <v>2700</v>
      </c>
      <c r="P89" s="33"/>
      <c r="Q89" s="41"/>
      <c r="R89" s="20"/>
    </row>
    <row r="90" spans="1:22" ht="35.1" customHeight="1" x14ac:dyDescent="0.25">
      <c r="B90" s="9">
        <v>1000</v>
      </c>
      <c r="C90" s="9">
        <v>1100</v>
      </c>
      <c r="D90" s="9">
        <v>113</v>
      </c>
      <c r="E90" s="106" t="s">
        <v>138</v>
      </c>
      <c r="F90" s="10" t="s">
        <v>66</v>
      </c>
      <c r="G90" s="119"/>
      <c r="H90" s="11">
        <v>15</v>
      </c>
      <c r="I90" s="12">
        <v>1620.67</v>
      </c>
      <c r="J90" s="12">
        <f>79.19+0.14</f>
        <v>79.33</v>
      </c>
      <c r="K90" s="12">
        <f>I90+J90</f>
        <v>1700</v>
      </c>
      <c r="L90" s="12"/>
      <c r="M90" s="12"/>
      <c r="N90" s="12"/>
      <c r="O90" s="12">
        <f>K90</f>
        <v>1700</v>
      </c>
      <c r="P90" s="19"/>
      <c r="Q90" s="41"/>
      <c r="R90" s="20"/>
    </row>
    <row r="91" spans="1:22" ht="35.1" customHeight="1" x14ac:dyDescent="0.25">
      <c r="B91" s="9">
        <v>1000</v>
      </c>
      <c r="C91" s="9">
        <v>1100</v>
      </c>
      <c r="D91" s="9">
        <v>113</v>
      </c>
      <c r="E91" s="170" t="s">
        <v>177</v>
      </c>
      <c r="F91" s="10" t="s">
        <v>67</v>
      </c>
      <c r="G91" s="126"/>
      <c r="H91" s="11">
        <v>15</v>
      </c>
      <c r="I91" s="114">
        <v>5562.4</v>
      </c>
      <c r="J91" s="114"/>
      <c r="K91" s="114">
        <f>I91-J91</f>
        <v>5562.4</v>
      </c>
      <c r="L91" s="114"/>
      <c r="M91" s="114">
        <v>562.4</v>
      </c>
      <c r="N91" s="114">
        <f>M91</f>
        <v>562.4</v>
      </c>
      <c r="O91" s="115">
        <f>K91-N91</f>
        <v>5000</v>
      </c>
      <c r="P91" s="19"/>
      <c r="Q91" s="41"/>
      <c r="R91" s="20"/>
    </row>
    <row r="92" spans="1:22" ht="35.1" customHeight="1" x14ac:dyDescent="0.25">
      <c r="A92" s="109"/>
      <c r="B92" s="9">
        <v>1000</v>
      </c>
      <c r="C92" s="9">
        <v>1100</v>
      </c>
      <c r="D92" s="9">
        <v>113</v>
      </c>
      <c r="E92" s="138" t="s">
        <v>167</v>
      </c>
      <c r="F92" s="10" t="s">
        <v>47</v>
      </c>
      <c r="G92" s="126"/>
      <c r="H92" s="11">
        <v>15</v>
      </c>
      <c r="I92" s="12">
        <v>2392.4299999999998</v>
      </c>
      <c r="J92" s="12">
        <f>19.95+0.62</f>
        <v>20.57</v>
      </c>
      <c r="K92" s="12">
        <f>I92+J92</f>
        <v>2413</v>
      </c>
      <c r="L92" s="12"/>
      <c r="M92" s="12"/>
      <c r="N92" s="12"/>
      <c r="O92" s="12">
        <f>K92-N92</f>
        <v>2413</v>
      </c>
      <c r="P92" s="19"/>
      <c r="Q92" s="41"/>
      <c r="R92" s="20"/>
    </row>
    <row r="93" spans="1:22" ht="35.1" customHeight="1" x14ac:dyDescent="0.25">
      <c r="B93" s="23"/>
      <c r="C93" s="23"/>
      <c r="D93" s="23"/>
      <c r="E93" s="25" t="s">
        <v>68</v>
      </c>
      <c r="F93" s="33"/>
      <c r="G93" s="120"/>
      <c r="H93" s="63"/>
      <c r="I93" s="27">
        <f>SUM(I90:I92)</f>
        <v>9575.5</v>
      </c>
      <c r="J93" s="27">
        <f t="shared" ref="J93:O93" si="20">SUM(J90:J92)</f>
        <v>99.9</v>
      </c>
      <c r="K93" s="27">
        <f t="shared" si="20"/>
        <v>9675.4</v>
      </c>
      <c r="L93" s="27">
        <f t="shared" si="20"/>
        <v>0</v>
      </c>
      <c r="M93" s="27">
        <f t="shared" si="20"/>
        <v>562.4</v>
      </c>
      <c r="N93" s="27">
        <f t="shared" si="20"/>
        <v>562.4</v>
      </c>
      <c r="O93" s="27">
        <f t="shared" si="20"/>
        <v>9113</v>
      </c>
      <c r="P93" s="35"/>
      <c r="Q93" s="41"/>
      <c r="R93" s="20"/>
    </row>
    <row r="94" spans="1:22" ht="35.1" customHeight="1" x14ac:dyDescent="0.25">
      <c r="B94" s="9">
        <v>1000</v>
      </c>
      <c r="C94" s="9">
        <v>1100</v>
      </c>
      <c r="D94" s="9">
        <v>113</v>
      </c>
      <c r="E94" s="137"/>
      <c r="F94" s="10" t="s">
        <v>69</v>
      </c>
      <c r="G94" s="139"/>
      <c r="H94" s="11"/>
      <c r="I94" s="12">
        <v>0</v>
      </c>
      <c r="J94" s="12"/>
      <c r="K94" s="12">
        <v>0</v>
      </c>
      <c r="L94" s="12"/>
      <c r="M94" s="12">
        <v>0</v>
      </c>
      <c r="N94" s="12">
        <f>M94</f>
        <v>0</v>
      </c>
      <c r="O94" s="12">
        <f>K94-N94</f>
        <v>0</v>
      </c>
      <c r="P94" s="22"/>
      <c r="Q94" s="41"/>
      <c r="R94" s="20"/>
    </row>
    <row r="95" spans="1:22" s="109" customFormat="1" ht="35.1" customHeight="1" x14ac:dyDescent="0.25">
      <c r="B95" s="29">
        <v>1000</v>
      </c>
      <c r="C95" s="29">
        <v>1100</v>
      </c>
      <c r="D95" s="29">
        <v>113</v>
      </c>
      <c r="E95" s="137" t="s">
        <v>172</v>
      </c>
      <c r="F95" s="18" t="s">
        <v>42</v>
      </c>
      <c r="G95" s="140"/>
      <c r="H95" s="11">
        <v>15</v>
      </c>
      <c r="I95" s="21">
        <v>3791.07</v>
      </c>
      <c r="J95" s="21">
        <v>0</v>
      </c>
      <c r="K95" s="21">
        <f>I95+J95</f>
        <v>3791.07</v>
      </c>
      <c r="L95" s="21"/>
      <c r="M95" s="21">
        <v>291.07</v>
      </c>
      <c r="N95" s="21">
        <v>291.07</v>
      </c>
      <c r="O95" s="13">
        <f>K95-N95</f>
        <v>3500</v>
      </c>
      <c r="P95" s="22"/>
      <c r="Q95" s="41"/>
      <c r="R95" s="20"/>
    </row>
    <row r="96" spans="1:22" ht="35.1" customHeight="1" x14ac:dyDescent="0.25">
      <c r="B96" s="9">
        <v>1000</v>
      </c>
      <c r="C96" s="9">
        <v>1100</v>
      </c>
      <c r="D96" s="9">
        <v>113</v>
      </c>
      <c r="E96" s="106" t="s">
        <v>140</v>
      </c>
      <c r="F96" s="10" t="s">
        <v>69</v>
      </c>
      <c r="G96" s="139"/>
      <c r="H96" s="11">
        <v>15</v>
      </c>
      <c r="I96" s="12">
        <v>3426.28</v>
      </c>
      <c r="J96" s="12"/>
      <c r="K96" s="12">
        <f>I96+J96</f>
        <v>3426.28</v>
      </c>
      <c r="L96" s="12"/>
      <c r="M96" s="12">
        <v>126.28</v>
      </c>
      <c r="N96" s="12">
        <f t="shared" ref="N96:N98" si="21">M96</f>
        <v>126.28</v>
      </c>
      <c r="O96" s="12">
        <f t="shared" ref="O96:O98" si="22">K96-N96</f>
        <v>3300</v>
      </c>
      <c r="P96" s="22"/>
      <c r="Q96" s="41"/>
      <c r="R96" s="20"/>
    </row>
    <row r="97" spans="2:18" ht="36" customHeight="1" x14ac:dyDescent="0.25">
      <c r="B97" s="9">
        <v>1000</v>
      </c>
      <c r="C97" s="9">
        <v>1100</v>
      </c>
      <c r="D97" s="9">
        <v>113</v>
      </c>
      <c r="E97" s="138" t="s">
        <v>188</v>
      </c>
      <c r="F97" s="10" t="s">
        <v>69</v>
      </c>
      <c r="G97" s="121"/>
      <c r="H97" s="11">
        <v>15</v>
      </c>
      <c r="I97" s="12">
        <v>3426.28</v>
      </c>
      <c r="J97" s="12"/>
      <c r="K97" s="12">
        <f>I97+J97</f>
        <v>3426.28</v>
      </c>
      <c r="L97" s="12"/>
      <c r="M97" s="12">
        <v>126.28</v>
      </c>
      <c r="N97" s="12">
        <f t="shared" si="21"/>
        <v>126.28</v>
      </c>
      <c r="O97" s="12">
        <f t="shared" si="22"/>
        <v>3300</v>
      </c>
      <c r="P97" s="22"/>
      <c r="Q97" s="41"/>
      <c r="R97" s="20"/>
    </row>
    <row r="98" spans="2:18" s="109" customFormat="1" ht="36" customHeight="1" x14ac:dyDescent="0.25">
      <c r="B98" s="29">
        <v>1000</v>
      </c>
      <c r="C98" s="29">
        <v>1100</v>
      </c>
      <c r="D98" s="29">
        <v>113</v>
      </c>
      <c r="E98" s="106" t="s">
        <v>139</v>
      </c>
      <c r="F98" s="10" t="s">
        <v>69</v>
      </c>
      <c r="G98" s="140"/>
      <c r="H98" s="11">
        <v>15</v>
      </c>
      <c r="I98" s="12">
        <v>3426.28</v>
      </c>
      <c r="J98" s="12"/>
      <c r="K98" s="12">
        <f>I98+J98</f>
        <v>3426.28</v>
      </c>
      <c r="L98" s="12"/>
      <c r="M98" s="12">
        <v>126.28</v>
      </c>
      <c r="N98" s="12">
        <f t="shared" si="21"/>
        <v>126.28</v>
      </c>
      <c r="O98" s="12">
        <f t="shared" si="22"/>
        <v>3300</v>
      </c>
      <c r="P98" s="22"/>
      <c r="Q98" s="41"/>
      <c r="R98" s="20"/>
    </row>
    <row r="99" spans="2:18" ht="36" customHeight="1" x14ac:dyDescent="0.25">
      <c r="B99" s="9">
        <v>1000</v>
      </c>
      <c r="C99" s="9">
        <v>1100</v>
      </c>
      <c r="D99" s="9">
        <v>113</v>
      </c>
      <c r="E99" s="138"/>
      <c r="F99" s="10"/>
      <c r="G99" s="126"/>
      <c r="H99" s="11"/>
      <c r="I99" s="12"/>
      <c r="J99" s="12"/>
      <c r="K99" s="12"/>
      <c r="L99" s="12"/>
      <c r="M99" s="12"/>
      <c r="N99" s="12"/>
      <c r="O99" s="12"/>
      <c r="P99" s="173"/>
      <c r="Q99" s="41"/>
      <c r="R99" s="41"/>
    </row>
    <row r="100" spans="2:18" ht="36" customHeight="1" x14ac:dyDescent="0.25">
      <c r="B100" s="54"/>
      <c r="C100" s="54"/>
      <c r="D100" s="54"/>
      <c r="E100" s="54" t="s">
        <v>70</v>
      </c>
      <c r="F100" s="70"/>
      <c r="G100" s="129"/>
      <c r="H100" s="71"/>
      <c r="I100" s="72">
        <f>SUM(I94:I99)</f>
        <v>14069.910000000002</v>
      </c>
      <c r="J100" s="72">
        <f t="shared" ref="J100:O100" si="23">SUM(J94:J99)</f>
        <v>0</v>
      </c>
      <c r="K100" s="72">
        <f t="shared" si="23"/>
        <v>14069.910000000002</v>
      </c>
      <c r="L100" s="72">
        <f t="shared" si="23"/>
        <v>0</v>
      </c>
      <c r="M100" s="72">
        <f t="shared" si="23"/>
        <v>669.91</v>
      </c>
      <c r="N100" s="72">
        <f t="shared" si="23"/>
        <v>669.91</v>
      </c>
      <c r="O100" s="72">
        <f t="shared" si="23"/>
        <v>13400</v>
      </c>
      <c r="P100" s="24"/>
      <c r="Q100" s="41"/>
      <c r="R100" s="41"/>
    </row>
    <row r="101" spans="2:18" x14ac:dyDescent="0.25">
      <c r="B101" s="43"/>
      <c r="C101" s="43"/>
      <c r="D101" s="43"/>
      <c r="E101" s="43"/>
      <c r="F101" s="141"/>
      <c r="G101" s="171"/>
      <c r="H101" s="142"/>
      <c r="I101" s="143"/>
      <c r="J101" s="143"/>
      <c r="K101" s="143"/>
      <c r="L101" s="143"/>
      <c r="M101" s="143"/>
      <c r="N101" s="143"/>
      <c r="O101" s="143"/>
      <c r="P101" s="44"/>
      <c r="Q101" s="41"/>
      <c r="R101" s="41"/>
    </row>
    <row r="102" spans="2:18" ht="18" x14ac:dyDescent="0.25">
      <c r="B102" s="43"/>
      <c r="C102" s="43"/>
      <c r="D102" s="4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14"/>
      <c r="Q102" s="41"/>
      <c r="R102" s="20"/>
    </row>
    <row r="103" spans="2:18" ht="18" x14ac:dyDescent="0.25">
      <c r="B103" s="43"/>
      <c r="C103" s="43"/>
      <c r="D103" s="43"/>
      <c r="E103" s="391" t="s">
        <v>0</v>
      </c>
      <c r="F103" s="391"/>
      <c r="G103" s="391"/>
      <c r="H103" s="45"/>
      <c r="I103" s="45"/>
      <c r="J103" s="45"/>
      <c r="K103" s="45"/>
      <c r="L103" s="45"/>
      <c r="M103" s="45"/>
      <c r="N103" s="45"/>
      <c r="O103" s="45"/>
      <c r="P103" s="14"/>
      <c r="Q103" s="41"/>
      <c r="R103" s="20"/>
    </row>
    <row r="104" spans="2:18" ht="18" x14ac:dyDescent="0.25">
      <c r="B104" s="3"/>
      <c r="C104" s="41"/>
      <c r="D104" s="41"/>
      <c r="E104" s="391" t="s">
        <v>1</v>
      </c>
      <c r="F104" s="391"/>
      <c r="G104" s="391"/>
      <c r="H104" s="391" t="s">
        <v>191</v>
      </c>
      <c r="I104" s="391"/>
      <c r="J104" s="391"/>
      <c r="K104" s="391"/>
      <c r="L104" s="391"/>
      <c r="M104" s="391"/>
      <c r="N104" s="391"/>
      <c r="O104" s="391"/>
      <c r="P104" s="41"/>
      <c r="Q104" s="41"/>
      <c r="R104" s="20"/>
    </row>
    <row r="105" spans="2:18" ht="18" x14ac:dyDescent="0.25">
      <c r="B105" s="4"/>
      <c r="C105" s="41"/>
      <c r="D105" s="41"/>
      <c r="E105" s="413"/>
      <c r="F105" s="413"/>
      <c r="G105" s="413"/>
      <c r="H105" s="46"/>
      <c r="I105" s="46"/>
      <c r="J105" s="46"/>
      <c r="K105" s="46"/>
      <c r="L105" s="46"/>
      <c r="M105" s="46"/>
      <c r="N105" s="46"/>
      <c r="O105" s="46"/>
      <c r="P105" s="41"/>
      <c r="Q105" s="41"/>
      <c r="R105" s="20"/>
    </row>
    <row r="106" spans="2:18" x14ac:dyDescent="0.25">
      <c r="B106" s="402" t="s">
        <v>9</v>
      </c>
      <c r="C106" s="402" t="s">
        <v>10</v>
      </c>
      <c r="D106" s="402" t="s">
        <v>11</v>
      </c>
      <c r="E106" s="404" t="s">
        <v>2</v>
      </c>
      <c r="F106" s="404" t="s">
        <v>38</v>
      </c>
      <c r="G106" s="404" t="s">
        <v>4</v>
      </c>
      <c r="H106" s="409" t="s">
        <v>12</v>
      </c>
      <c r="I106" s="47" t="s">
        <v>56</v>
      </c>
      <c r="J106" s="48"/>
      <c r="K106" s="48"/>
      <c r="L106" s="423" t="s">
        <v>6</v>
      </c>
      <c r="M106" s="424"/>
      <c r="N106" s="425"/>
      <c r="O106" s="396" t="s">
        <v>7</v>
      </c>
      <c r="P106" s="396" t="s">
        <v>8</v>
      </c>
      <c r="Q106" s="41"/>
      <c r="R106" s="20"/>
    </row>
    <row r="107" spans="2:18" x14ac:dyDescent="0.25">
      <c r="B107" s="421"/>
      <c r="C107" s="421"/>
      <c r="D107" s="421"/>
      <c r="E107" s="405"/>
      <c r="F107" s="405"/>
      <c r="G107" s="405"/>
      <c r="H107" s="422"/>
      <c r="I107" s="409" t="s">
        <v>13</v>
      </c>
      <c r="J107" s="409" t="s">
        <v>14</v>
      </c>
      <c r="K107" s="428" t="s">
        <v>15</v>
      </c>
      <c r="L107" s="409" t="s">
        <v>16</v>
      </c>
      <c r="M107" s="402" t="s">
        <v>17</v>
      </c>
      <c r="N107" s="402" t="s">
        <v>18</v>
      </c>
      <c r="O107" s="397"/>
      <c r="P107" s="397"/>
      <c r="Q107" s="41"/>
      <c r="R107" s="20"/>
    </row>
    <row r="108" spans="2:18" x14ac:dyDescent="0.25">
      <c r="B108" s="403"/>
      <c r="C108" s="403"/>
      <c r="D108" s="403"/>
      <c r="E108" s="406"/>
      <c r="F108" s="406"/>
      <c r="G108" s="406"/>
      <c r="H108" s="410"/>
      <c r="I108" s="410"/>
      <c r="J108" s="410"/>
      <c r="K108" s="429"/>
      <c r="L108" s="410"/>
      <c r="M108" s="403"/>
      <c r="N108" s="403"/>
      <c r="O108" s="398"/>
      <c r="P108" s="398"/>
      <c r="Q108" s="41"/>
      <c r="R108" s="20"/>
    </row>
    <row r="109" spans="2:18" ht="34.5" customHeight="1" x14ac:dyDescent="0.25">
      <c r="B109" s="9">
        <v>1000</v>
      </c>
      <c r="C109" s="9">
        <v>1100</v>
      </c>
      <c r="D109" s="9">
        <v>113</v>
      </c>
      <c r="E109" s="137" t="s">
        <v>141</v>
      </c>
      <c r="F109" s="73" t="s">
        <v>71</v>
      </c>
      <c r="G109" s="119"/>
      <c r="H109" s="11">
        <v>15</v>
      </c>
      <c r="I109" s="21">
        <v>4596</v>
      </c>
      <c r="J109" s="21">
        <v>0</v>
      </c>
      <c r="K109" s="21">
        <f>I109-J109</f>
        <v>4596</v>
      </c>
      <c r="L109" s="21"/>
      <c r="M109" s="21">
        <v>396</v>
      </c>
      <c r="N109" s="21">
        <f>M109</f>
        <v>396</v>
      </c>
      <c r="O109" s="13">
        <f>K109-N109</f>
        <v>4200</v>
      </c>
      <c r="P109" s="173"/>
      <c r="Q109" s="41"/>
      <c r="R109" s="41"/>
    </row>
    <row r="110" spans="2:18" ht="34.5" customHeight="1" x14ac:dyDescent="0.25">
      <c r="B110" s="9">
        <v>1000</v>
      </c>
      <c r="C110" s="9">
        <v>1100</v>
      </c>
      <c r="D110" s="9">
        <v>113</v>
      </c>
      <c r="E110" s="138"/>
      <c r="F110" s="39" t="s">
        <v>72</v>
      </c>
      <c r="G110" s="126"/>
      <c r="H110" s="11"/>
      <c r="I110" s="12"/>
      <c r="J110" s="12"/>
      <c r="K110" s="12"/>
      <c r="L110" s="12"/>
      <c r="M110" s="12"/>
      <c r="N110" s="12">
        <v>0</v>
      </c>
      <c r="O110" s="12">
        <f t="shared" ref="O110:O111" si="24">K110-N110</f>
        <v>0</v>
      </c>
      <c r="P110" s="173"/>
      <c r="Q110" s="41"/>
      <c r="R110" s="41"/>
    </row>
    <row r="111" spans="2:18" ht="34.5" customHeight="1" x14ac:dyDescent="0.25">
      <c r="B111" s="9">
        <v>1000</v>
      </c>
      <c r="C111" s="9">
        <v>1100</v>
      </c>
      <c r="D111" s="9">
        <v>113</v>
      </c>
      <c r="E111" s="138" t="s">
        <v>168</v>
      </c>
      <c r="F111" s="39" t="s">
        <v>73</v>
      </c>
      <c r="G111" s="126"/>
      <c r="H111" s="11">
        <v>15</v>
      </c>
      <c r="I111" s="163">
        <v>2310.4</v>
      </c>
      <c r="J111" s="12">
        <v>39.6</v>
      </c>
      <c r="K111" s="12">
        <f>I111+J111</f>
        <v>2350</v>
      </c>
      <c r="L111" s="12"/>
      <c r="M111" s="12">
        <v>0</v>
      </c>
      <c r="N111" s="12">
        <v>0</v>
      </c>
      <c r="O111" s="12">
        <f t="shared" si="24"/>
        <v>2350</v>
      </c>
      <c r="P111" s="173"/>
      <c r="Q111" s="41"/>
      <c r="R111" s="41"/>
    </row>
    <row r="112" spans="2:18" ht="34.5" customHeight="1" x14ac:dyDescent="0.25">
      <c r="B112" s="9">
        <v>1000</v>
      </c>
      <c r="C112" s="9">
        <v>1100</v>
      </c>
      <c r="D112" s="9">
        <v>113</v>
      </c>
      <c r="E112" s="137" t="s">
        <v>142</v>
      </c>
      <c r="F112" s="39" t="s">
        <v>73</v>
      </c>
      <c r="G112" s="138"/>
      <c r="H112" s="11">
        <v>15</v>
      </c>
      <c r="I112" s="12">
        <v>2310.4</v>
      </c>
      <c r="J112" s="12">
        <v>39.6</v>
      </c>
      <c r="K112" s="12">
        <f>I112+J112</f>
        <v>2350</v>
      </c>
      <c r="L112" s="12"/>
      <c r="M112" s="12"/>
      <c r="N112" s="12"/>
      <c r="O112" s="12">
        <f>K112-N112</f>
        <v>2350</v>
      </c>
      <c r="P112" s="173"/>
      <c r="Q112" s="41"/>
      <c r="R112" s="41"/>
    </row>
    <row r="113" spans="1:18" ht="34.5" customHeight="1" x14ac:dyDescent="0.25">
      <c r="B113" s="9">
        <v>1000</v>
      </c>
      <c r="C113" s="9">
        <v>1100</v>
      </c>
      <c r="D113" s="9">
        <v>113</v>
      </c>
      <c r="E113" s="106" t="s">
        <v>158</v>
      </c>
      <c r="F113" s="39" t="s">
        <v>73</v>
      </c>
      <c r="G113" s="138"/>
      <c r="H113" s="11">
        <v>15</v>
      </c>
      <c r="I113" s="12">
        <v>2310.4</v>
      </c>
      <c r="J113" s="12">
        <v>39.6</v>
      </c>
      <c r="K113" s="12">
        <f>I113+J113</f>
        <v>2350</v>
      </c>
      <c r="L113" s="12"/>
      <c r="M113" s="12"/>
      <c r="N113" s="12"/>
      <c r="O113" s="12">
        <f>K113-N113</f>
        <v>2350</v>
      </c>
      <c r="P113" s="173"/>
      <c r="Q113" s="41"/>
      <c r="R113" s="41"/>
    </row>
    <row r="114" spans="1:18" ht="34.5" customHeight="1" x14ac:dyDescent="0.25">
      <c r="B114" s="9">
        <v>1000</v>
      </c>
      <c r="C114" s="9">
        <v>1100</v>
      </c>
      <c r="D114" s="9">
        <v>113</v>
      </c>
      <c r="E114" s="106" t="s">
        <v>143</v>
      </c>
      <c r="F114" s="10" t="s">
        <v>74</v>
      </c>
      <c r="G114" s="139"/>
      <c r="H114" s="11">
        <v>15</v>
      </c>
      <c r="I114" s="12">
        <v>3426.28</v>
      </c>
      <c r="J114" s="12"/>
      <c r="K114" s="12">
        <f>I114+J114</f>
        <v>3426.28</v>
      </c>
      <c r="L114" s="12"/>
      <c r="M114" s="12">
        <v>126.28</v>
      </c>
      <c r="N114" s="12">
        <f t="shared" ref="N114:N118" si="25">M114</f>
        <v>126.28</v>
      </c>
      <c r="O114" s="12">
        <f t="shared" ref="O114:O118" si="26">K114-N114</f>
        <v>3300</v>
      </c>
      <c r="P114" s="173"/>
      <c r="Q114" s="41"/>
      <c r="R114" s="41"/>
    </row>
    <row r="115" spans="1:18" ht="34.5" customHeight="1" x14ac:dyDescent="0.25">
      <c r="B115" s="9">
        <v>1000</v>
      </c>
      <c r="C115" s="9">
        <v>1100</v>
      </c>
      <c r="D115" s="9">
        <v>113</v>
      </c>
      <c r="E115" s="137"/>
      <c r="F115" s="73" t="s">
        <v>74</v>
      </c>
      <c r="G115" s="139"/>
      <c r="H115" s="11"/>
      <c r="I115" s="12"/>
      <c r="J115" s="12"/>
      <c r="K115" s="12">
        <f t="shared" ref="K115:K118" si="27">I115+J115</f>
        <v>0</v>
      </c>
      <c r="L115" s="12"/>
      <c r="M115" s="12"/>
      <c r="N115" s="12">
        <f t="shared" si="25"/>
        <v>0</v>
      </c>
      <c r="O115" s="12">
        <f t="shared" si="26"/>
        <v>0</v>
      </c>
      <c r="P115" s="74"/>
      <c r="Q115" s="41"/>
      <c r="R115" s="41"/>
    </row>
    <row r="116" spans="1:18" ht="34.5" customHeight="1" x14ac:dyDescent="0.25">
      <c r="B116" s="29">
        <v>1000</v>
      </c>
      <c r="C116" s="29">
        <v>1100</v>
      </c>
      <c r="D116" s="29">
        <v>113</v>
      </c>
      <c r="E116" s="106" t="s">
        <v>145</v>
      </c>
      <c r="F116" s="75" t="s">
        <v>74</v>
      </c>
      <c r="G116" s="139"/>
      <c r="H116" s="11">
        <v>15</v>
      </c>
      <c r="I116" s="12">
        <v>3426.28</v>
      </c>
      <c r="J116" s="13"/>
      <c r="K116" s="12">
        <f t="shared" si="27"/>
        <v>3426.28</v>
      </c>
      <c r="L116" s="13"/>
      <c r="M116" s="12">
        <v>126.28</v>
      </c>
      <c r="N116" s="12">
        <f t="shared" si="25"/>
        <v>126.28</v>
      </c>
      <c r="O116" s="12">
        <f t="shared" si="26"/>
        <v>3300</v>
      </c>
      <c r="P116" s="74"/>
      <c r="Q116" s="41"/>
      <c r="R116" s="41"/>
    </row>
    <row r="117" spans="1:18" ht="34.5" customHeight="1" x14ac:dyDescent="0.25">
      <c r="B117" s="76">
        <v>1000</v>
      </c>
      <c r="C117" s="76">
        <v>1100</v>
      </c>
      <c r="D117" s="29">
        <v>113</v>
      </c>
      <c r="E117" s="137" t="s">
        <v>146</v>
      </c>
      <c r="F117" s="78" t="s">
        <v>75</v>
      </c>
      <c r="G117" s="139"/>
      <c r="H117" s="11">
        <v>15</v>
      </c>
      <c r="I117" s="12">
        <v>3426.28</v>
      </c>
      <c r="J117" s="12"/>
      <c r="K117" s="12">
        <f t="shared" si="27"/>
        <v>3426.28</v>
      </c>
      <c r="L117" s="12"/>
      <c r="M117" s="12">
        <v>126.28</v>
      </c>
      <c r="N117" s="12">
        <f t="shared" si="25"/>
        <v>126.28</v>
      </c>
      <c r="O117" s="12">
        <f t="shared" si="26"/>
        <v>3300</v>
      </c>
      <c r="P117" s="74"/>
      <c r="Q117" s="41"/>
      <c r="R117" s="41"/>
    </row>
    <row r="118" spans="1:18" ht="34.5" customHeight="1" x14ac:dyDescent="0.25">
      <c r="B118" s="9">
        <v>1000</v>
      </c>
      <c r="C118" s="9">
        <v>1100</v>
      </c>
      <c r="D118" s="9">
        <v>113</v>
      </c>
      <c r="E118" s="106" t="s">
        <v>147</v>
      </c>
      <c r="F118" s="10" t="s">
        <v>75</v>
      </c>
      <c r="G118" s="139"/>
      <c r="H118" s="11">
        <v>15</v>
      </c>
      <c r="I118" s="12">
        <v>3426.28</v>
      </c>
      <c r="J118" s="12"/>
      <c r="K118" s="12">
        <f t="shared" si="27"/>
        <v>3426.28</v>
      </c>
      <c r="L118" s="12"/>
      <c r="M118" s="12">
        <v>126.28</v>
      </c>
      <c r="N118" s="12">
        <f t="shared" si="25"/>
        <v>126.28</v>
      </c>
      <c r="O118" s="12">
        <f t="shared" si="26"/>
        <v>3300</v>
      </c>
      <c r="P118" s="74"/>
      <c r="Q118" s="41"/>
      <c r="R118" s="41"/>
    </row>
    <row r="119" spans="1:18" ht="24.75" customHeight="1" x14ac:dyDescent="0.25">
      <c r="B119" s="24"/>
      <c r="C119" s="24"/>
      <c r="D119" s="24"/>
      <c r="E119" s="81" t="s">
        <v>76</v>
      </c>
      <c r="F119" s="25"/>
      <c r="G119" s="34"/>
      <c r="H119" s="26"/>
      <c r="I119" s="27">
        <f>SUM(I109:I118)</f>
        <v>25232.319999999996</v>
      </c>
      <c r="J119" s="27">
        <f t="shared" ref="J119:O119" si="28">SUM(J109:J118)</f>
        <v>118.80000000000001</v>
      </c>
      <c r="K119" s="27">
        <f t="shared" si="28"/>
        <v>25351.119999999999</v>
      </c>
      <c r="L119" s="27">
        <f t="shared" si="28"/>
        <v>0</v>
      </c>
      <c r="M119" s="27">
        <f t="shared" si="28"/>
        <v>901.11999999999989</v>
      </c>
      <c r="N119" s="27">
        <f t="shared" si="28"/>
        <v>901.11999999999989</v>
      </c>
      <c r="O119" s="27">
        <f t="shared" si="28"/>
        <v>24450</v>
      </c>
      <c r="P119" s="24"/>
      <c r="Q119" s="41"/>
      <c r="R119" s="41"/>
    </row>
    <row r="120" spans="1:18" ht="24.75" customHeight="1" x14ac:dyDescent="0.25">
      <c r="B120" s="9">
        <v>1000</v>
      </c>
      <c r="C120" s="9">
        <v>1100</v>
      </c>
      <c r="D120" s="29">
        <v>113</v>
      </c>
      <c r="E120" s="137" t="s">
        <v>164</v>
      </c>
      <c r="F120" s="10" t="s">
        <v>77</v>
      </c>
      <c r="G120" s="119"/>
      <c r="H120" s="11">
        <v>15</v>
      </c>
      <c r="I120" s="12">
        <v>5075.04</v>
      </c>
      <c r="J120" s="12"/>
      <c r="K120" s="12">
        <f>I120</f>
        <v>5075.04</v>
      </c>
      <c r="L120" s="12"/>
      <c r="M120" s="12">
        <v>475.04</v>
      </c>
      <c r="N120" s="12">
        <v>475.04</v>
      </c>
      <c r="O120" s="12">
        <f>K120-N120</f>
        <v>4600</v>
      </c>
      <c r="P120" s="19"/>
      <c r="Q120" s="41"/>
      <c r="R120" s="41"/>
    </row>
    <row r="121" spans="1:18" ht="24.75" customHeight="1" x14ac:dyDescent="0.25">
      <c r="B121" s="54"/>
      <c r="C121" s="54"/>
      <c r="D121" s="54"/>
      <c r="E121" s="24" t="s">
        <v>78</v>
      </c>
      <c r="F121" s="25"/>
      <c r="G121" s="34"/>
      <c r="H121" s="82"/>
      <c r="I121" s="27">
        <f>SUM(I120)</f>
        <v>5075.04</v>
      </c>
      <c r="J121" s="27">
        <f t="shared" ref="J121:O121" si="29">SUM(J120)</f>
        <v>0</v>
      </c>
      <c r="K121" s="27">
        <f t="shared" si="29"/>
        <v>5075.04</v>
      </c>
      <c r="L121" s="27">
        <f t="shared" si="29"/>
        <v>0</v>
      </c>
      <c r="M121" s="27">
        <f t="shared" si="29"/>
        <v>475.04</v>
      </c>
      <c r="N121" s="27">
        <f t="shared" si="29"/>
        <v>475.04</v>
      </c>
      <c r="O121" s="27">
        <f t="shared" si="29"/>
        <v>4600</v>
      </c>
      <c r="P121" s="28"/>
      <c r="Q121" s="41"/>
      <c r="R121" s="41"/>
    </row>
    <row r="122" spans="1:18" ht="34.5" customHeight="1" x14ac:dyDescent="0.25">
      <c r="B122" s="9">
        <v>1000</v>
      </c>
      <c r="C122" s="9">
        <v>1100</v>
      </c>
      <c r="D122" s="9">
        <v>113</v>
      </c>
      <c r="E122" s="138" t="s">
        <v>79</v>
      </c>
      <c r="F122" s="10" t="s">
        <v>80</v>
      </c>
      <c r="G122" s="126"/>
      <c r="H122" s="11">
        <v>15</v>
      </c>
      <c r="I122" s="12">
        <v>5928.06</v>
      </c>
      <c r="J122" s="12"/>
      <c r="K122" s="12">
        <f>I122-J122</f>
        <v>5928.06</v>
      </c>
      <c r="L122" s="12"/>
      <c r="M122" s="12">
        <v>628.05999999999995</v>
      </c>
      <c r="N122" s="12">
        <v>628.05999999999995</v>
      </c>
      <c r="O122" s="12">
        <f t="shared" ref="O122:O130" si="30">K122-N122</f>
        <v>5300</v>
      </c>
      <c r="P122" s="172"/>
      <c r="Q122" s="41"/>
      <c r="R122" s="20"/>
    </row>
    <row r="123" spans="1:18" ht="34.5" customHeight="1" x14ac:dyDescent="0.25">
      <c r="B123" s="9">
        <v>1000</v>
      </c>
      <c r="C123" s="9">
        <v>1100</v>
      </c>
      <c r="D123" s="9">
        <v>113</v>
      </c>
      <c r="E123" s="134" t="s">
        <v>149</v>
      </c>
      <c r="F123" s="10" t="s">
        <v>83</v>
      </c>
      <c r="G123" s="138"/>
      <c r="H123" s="11">
        <v>15</v>
      </c>
      <c r="I123" s="21">
        <v>3791.07</v>
      </c>
      <c r="J123" s="21">
        <v>0</v>
      </c>
      <c r="K123" s="21">
        <f t="shared" ref="K123:K129" si="31">I123+J123</f>
        <v>3791.07</v>
      </c>
      <c r="L123" s="21"/>
      <c r="M123" s="21">
        <v>291.07</v>
      </c>
      <c r="N123" s="21">
        <v>291.07</v>
      </c>
      <c r="O123" s="13">
        <f t="shared" si="30"/>
        <v>3500</v>
      </c>
      <c r="P123" s="172"/>
      <c r="Q123" s="41"/>
      <c r="R123" s="20"/>
    </row>
    <row r="124" spans="1:18" ht="34.5" customHeight="1" x14ac:dyDescent="0.25">
      <c r="A124" s="109"/>
      <c r="B124" s="9">
        <v>1000</v>
      </c>
      <c r="C124" s="9">
        <v>1100</v>
      </c>
      <c r="D124" s="9">
        <v>113</v>
      </c>
      <c r="E124" s="138" t="s">
        <v>175</v>
      </c>
      <c r="F124" s="73" t="s">
        <v>84</v>
      </c>
      <c r="G124" s="126"/>
      <c r="H124" s="11">
        <v>15</v>
      </c>
      <c r="I124" s="21">
        <v>3791.07</v>
      </c>
      <c r="J124" s="21">
        <v>0</v>
      </c>
      <c r="K124" s="21">
        <f t="shared" si="31"/>
        <v>3791.07</v>
      </c>
      <c r="L124" s="21"/>
      <c r="M124" s="21">
        <v>291.07</v>
      </c>
      <c r="N124" s="21">
        <v>291.07</v>
      </c>
      <c r="O124" s="13">
        <f t="shared" si="30"/>
        <v>3500</v>
      </c>
      <c r="P124" s="172"/>
      <c r="Q124" s="41"/>
      <c r="R124" s="20"/>
    </row>
    <row r="125" spans="1:18" ht="34.5" customHeight="1" x14ac:dyDescent="0.25">
      <c r="B125" s="9">
        <v>1000</v>
      </c>
      <c r="C125" s="9">
        <v>1100</v>
      </c>
      <c r="D125" s="9">
        <v>113</v>
      </c>
      <c r="E125" s="138" t="s">
        <v>190</v>
      </c>
      <c r="F125" s="10" t="s">
        <v>83</v>
      </c>
      <c r="G125" s="126"/>
      <c r="H125" s="11">
        <v>15</v>
      </c>
      <c r="I125" s="21">
        <v>3791.07</v>
      </c>
      <c r="J125" s="21">
        <v>0</v>
      </c>
      <c r="K125" s="21">
        <f t="shared" si="31"/>
        <v>3791.07</v>
      </c>
      <c r="L125" s="21"/>
      <c r="M125" s="21">
        <v>291.07</v>
      </c>
      <c r="N125" s="21">
        <v>291.07</v>
      </c>
      <c r="O125" s="13">
        <f t="shared" si="30"/>
        <v>3500</v>
      </c>
      <c r="P125" s="172"/>
      <c r="Q125" s="41"/>
      <c r="R125" s="20"/>
    </row>
    <row r="126" spans="1:18" ht="34.5" customHeight="1" x14ac:dyDescent="0.25">
      <c r="B126" s="9">
        <v>1000</v>
      </c>
      <c r="C126" s="9">
        <v>1100</v>
      </c>
      <c r="D126" s="9">
        <v>113</v>
      </c>
      <c r="E126" s="138" t="s">
        <v>182</v>
      </c>
      <c r="F126" s="10" t="s">
        <v>83</v>
      </c>
      <c r="G126" s="126"/>
      <c r="H126" s="11">
        <v>15</v>
      </c>
      <c r="I126" s="21">
        <v>3791.07</v>
      </c>
      <c r="J126" s="21">
        <v>0</v>
      </c>
      <c r="K126" s="21">
        <f t="shared" si="31"/>
        <v>3791.07</v>
      </c>
      <c r="L126" s="21"/>
      <c r="M126" s="21">
        <v>291.07</v>
      </c>
      <c r="N126" s="21">
        <v>291.07</v>
      </c>
      <c r="O126" s="13">
        <f t="shared" si="30"/>
        <v>3500</v>
      </c>
      <c r="P126" s="172"/>
      <c r="Q126" s="41"/>
      <c r="R126" s="20"/>
    </row>
    <row r="127" spans="1:18" ht="34.5" customHeight="1" x14ac:dyDescent="0.25">
      <c r="B127" s="9">
        <v>1000</v>
      </c>
      <c r="C127" s="9">
        <v>1100</v>
      </c>
      <c r="D127" s="9">
        <v>113</v>
      </c>
      <c r="E127" s="138" t="s">
        <v>85</v>
      </c>
      <c r="F127" s="10" t="s">
        <v>83</v>
      </c>
      <c r="G127" s="126"/>
      <c r="H127" s="11">
        <v>15</v>
      </c>
      <c r="I127" s="21">
        <v>3791.07</v>
      </c>
      <c r="J127" s="21">
        <v>0</v>
      </c>
      <c r="K127" s="21">
        <f t="shared" si="31"/>
        <v>3791.07</v>
      </c>
      <c r="L127" s="21"/>
      <c r="M127" s="21">
        <v>291.07</v>
      </c>
      <c r="N127" s="21">
        <v>291.07</v>
      </c>
      <c r="O127" s="13">
        <f t="shared" si="30"/>
        <v>3500</v>
      </c>
      <c r="P127" s="172"/>
      <c r="Q127" s="41"/>
      <c r="R127" s="20"/>
    </row>
    <row r="128" spans="1:18" ht="34.5" customHeight="1" x14ac:dyDescent="0.25">
      <c r="B128" s="9">
        <v>1000</v>
      </c>
      <c r="C128" s="9">
        <v>1100</v>
      </c>
      <c r="D128" s="9">
        <v>113</v>
      </c>
      <c r="E128" s="138" t="s">
        <v>86</v>
      </c>
      <c r="F128" s="10" t="s">
        <v>83</v>
      </c>
      <c r="G128" s="126"/>
      <c r="H128" s="11">
        <v>15</v>
      </c>
      <c r="I128" s="21">
        <v>3791.07</v>
      </c>
      <c r="J128" s="21">
        <v>0</v>
      </c>
      <c r="K128" s="21">
        <f t="shared" si="31"/>
        <v>3791.07</v>
      </c>
      <c r="L128" s="21"/>
      <c r="M128" s="21">
        <v>291.07</v>
      </c>
      <c r="N128" s="21">
        <v>291.07</v>
      </c>
      <c r="O128" s="13">
        <f t="shared" si="30"/>
        <v>3500</v>
      </c>
      <c r="P128" s="172"/>
      <c r="Q128" s="41"/>
      <c r="R128" s="20"/>
    </row>
    <row r="129" spans="1:18" ht="34.5" customHeight="1" x14ac:dyDescent="0.25">
      <c r="B129" s="9">
        <v>1000</v>
      </c>
      <c r="C129" s="9">
        <v>1100</v>
      </c>
      <c r="D129" s="9">
        <v>113</v>
      </c>
      <c r="E129" s="138" t="s">
        <v>87</v>
      </c>
      <c r="F129" s="10" t="s">
        <v>83</v>
      </c>
      <c r="G129" s="126"/>
      <c r="H129" s="11">
        <v>15</v>
      </c>
      <c r="I129" s="21">
        <v>3791.07</v>
      </c>
      <c r="J129" s="21">
        <v>0</v>
      </c>
      <c r="K129" s="21">
        <f t="shared" si="31"/>
        <v>3791.07</v>
      </c>
      <c r="L129" s="21"/>
      <c r="M129" s="21">
        <v>291.07</v>
      </c>
      <c r="N129" s="21">
        <v>291.07</v>
      </c>
      <c r="O129" s="13">
        <f t="shared" si="30"/>
        <v>3500</v>
      </c>
      <c r="P129" s="172"/>
      <c r="Q129" s="41"/>
      <c r="R129" s="20"/>
    </row>
    <row r="130" spans="1:18" ht="34.5" customHeight="1" x14ac:dyDescent="0.25">
      <c r="B130" s="9">
        <v>1000</v>
      </c>
      <c r="C130" s="9">
        <v>1100</v>
      </c>
      <c r="D130" s="9">
        <v>113</v>
      </c>
      <c r="E130" s="77" t="s">
        <v>88</v>
      </c>
      <c r="F130" s="10" t="s">
        <v>89</v>
      </c>
      <c r="G130" s="130"/>
      <c r="H130" s="11">
        <v>15</v>
      </c>
      <c r="I130" s="12">
        <v>4357.84</v>
      </c>
      <c r="J130" s="12">
        <v>0</v>
      </c>
      <c r="K130" s="12">
        <f>I130-J130</f>
        <v>4357.84</v>
      </c>
      <c r="L130" s="12"/>
      <c r="M130" s="12">
        <v>357.84</v>
      </c>
      <c r="N130" s="12">
        <v>357.84</v>
      </c>
      <c r="O130" s="12">
        <f t="shared" si="30"/>
        <v>4000</v>
      </c>
      <c r="P130" s="172"/>
      <c r="Q130" s="41"/>
      <c r="R130" s="20"/>
    </row>
    <row r="131" spans="1:18" ht="26.25" customHeight="1" x14ac:dyDescent="0.25">
      <c r="B131" s="54"/>
      <c r="C131" s="54"/>
      <c r="D131" s="54"/>
      <c r="E131" s="24" t="s">
        <v>90</v>
      </c>
      <c r="F131" s="25"/>
      <c r="G131" s="34"/>
      <c r="H131" s="26"/>
      <c r="I131" s="27">
        <f>SUM(I122:I130)</f>
        <v>36823.39</v>
      </c>
      <c r="J131" s="27">
        <f t="shared" ref="J131:O131" si="32">SUM(J122:J130)</f>
        <v>0</v>
      </c>
      <c r="K131" s="27">
        <f t="shared" si="32"/>
        <v>36823.39</v>
      </c>
      <c r="L131" s="27">
        <f t="shared" si="32"/>
        <v>0</v>
      </c>
      <c r="M131" s="27">
        <f t="shared" si="32"/>
        <v>3023.3900000000003</v>
      </c>
      <c r="N131" s="27">
        <f t="shared" si="32"/>
        <v>3023.3900000000003</v>
      </c>
      <c r="O131" s="27">
        <f t="shared" si="32"/>
        <v>33800</v>
      </c>
      <c r="P131" s="86"/>
      <c r="Q131" s="41"/>
      <c r="R131" s="20"/>
    </row>
    <row r="132" spans="1:18" x14ac:dyDescent="0.25">
      <c r="B132" s="65"/>
      <c r="C132" s="65"/>
      <c r="D132" s="65"/>
      <c r="E132" s="83"/>
      <c r="F132" s="67"/>
      <c r="G132" s="128"/>
      <c r="H132" s="68"/>
      <c r="I132" s="69"/>
      <c r="J132" s="69"/>
      <c r="K132" s="69"/>
      <c r="L132" s="69"/>
      <c r="M132" s="69"/>
      <c r="N132" s="69"/>
      <c r="O132" s="69"/>
      <c r="P132" s="44"/>
      <c r="Q132" s="1"/>
      <c r="R132" s="1"/>
    </row>
    <row r="133" spans="1:18" x14ac:dyDescent="0.25">
      <c r="B133" s="65"/>
      <c r="C133" s="65"/>
      <c r="D133" s="65"/>
      <c r="E133" s="83"/>
      <c r="F133" s="67"/>
      <c r="G133" s="128"/>
      <c r="H133" s="68"/>
      <c r="I133" s="69"/>
      <c r="J133" s="69"/>
      <c r="K133" s="69"/>
      <c r="L133" s="69"/>
      <c r="M133" s="69"/>
      <c r="N133" s="69"/>
      <c r="O133" s="69"/>
      <c r="P133" s="44"/>
      <c r="Q133" s="1"/>
      <c r="R133" s="1"/>
    </row>
    <row r="134" spans="1:18" x14ac:dyDescent="0.25">
      <c r="B134" s="65"/>
      <c r="C134" s="65"/>
      <c r="D134" s="65"/>
      <c r="E134" s="83"/>
      <c r="F134" s="67"/>
      <c r="G134" s="128"/>
      <c r="H134" s="68"/>
      <c r="I134" s="69"/>
      <c r="J134" s="69"/>
      <c r="K134" s="69"/>
      <c r="L134" s="69"/>
      <c r="M134" s="69"/>
      <c r="N134" s="69"/>
      <c r="O134" s="69"/>
      <c r="P134" s="44"/>
      <c r="Q134" s="1"/>
      <c r="R134" s="1"/>
    </row>
    <row r="135" spans="1:18" ht="18" x14ac:dyDescent="0.25">
      <c r="B135" s="43"/>
      <c r="C135" s="43"/>
      <c r="D135" s="43"/>
      <c r="E135" s="391" t="s">
        <v>0</v>
      </c>
      <c r="F135" s="391"/>
      <c r="G135" s="391"/>
      <c r="H135" s="391" t="s">
        <v>191</v>
      </c>
      <c r="I135" s="391"/>
      <c r="J135" s="391"/>
      <c r="K135" s="391"/>
      <c r="L135" s="391"/>
      <c r="M135" s="391"/>
      <c r="N135" s="391"/>
      <c r="O135" s="391"/>
      <c r="P135" s="92"/>
      <c r="Q135" s="1"/>
      <c r="R135" s="1"/>
    </row>
    <row r="136" spans="1:18" ht="18" x14ac:dyDescent="0.25">
      <c r="B136" s="3"/>
      <c r="C136" s="41"/>
      <c r="D136" s="41"/>
      <c r="E136" s="391" t="s">
        <v>1</v>
      </c>
      <c r="F136" s="391"/>
      <c r="G136" s="391"/>
      <c r="H136" s="391"/>
      <c r="I136" s="391"/>
      <c r="J136" s="391"/>
      <c r="K136" s="391"/>
      <c r="L136" s="391"/>
      <c r="M136" s="391"/>
      <c r="N136" s="391"/>
      <c r="O136" s="391"/>
      <c r="P136" s="41"/>
      <c r="Q136" s="1"/>
      <c r="R136" s="1"/>
    </row>
    <row r="137" spans="1:18" x14ac:dyDescent="0.25">
      <c r="B137" s="84"/>
      <c r="C137" s="84"/>
      <c r="D137" s="84"/>
      <c r="E137" s="396" t="s">
        <v>2</v>
      </c>
      <c r="F137" s="396" t="s">
        <v>38</v>
      </c>
      <c r="G137" s="396" t="s">
        <v>4</v>
      </c>
      <c r="H137" s="409" t="s">
        <v>12</v>
      </c>
      <c r="I137" s="85" t="s">
        <v>56</v>
      </c>
      <c r="J137" s="48"/>
      <c r="K137" s="48"/>
      <c r="L137" s="423" t="s">
        <v>6</v>
      </c>
      <c r="M137" s="424"/>
      <c r="N137" s="425"/>
      <c r="O137" s="396" t="s">
        <v>7</v>
      </c>
      <c r="P137" s="404" t="s">
        <v>8</v>
      </c>
      <c r="Q137" s="1"/>
      <c r="R137" s="1"/>
    </row>
    <row r="138" spans="1:18" x14ac:dyDescent="0.25">
      <c r="B138" s="402" t="s">
        <v>9</v>
      </c>
      <c r="C138" s="402" t="s">
        <v>10</v>
      </c>
      <c r="D138" s="402" t="s">
        <v>11</v>
      </c>
      <c r="E138" s="397"/>
      <c r="F138" s="397"/>
      <c r="G138" s="397"/>
      <c r="H138" s="422"/>
      <c r="I138" s="409" t="s">
        <v>13</v>
      </c>
      <c r="J138" s="409" t="s">
        <v>14</v>
      </c>
      <c r="K138" s="428" t="s">
        <v>15</v>
      </c>
      <c r="L138" s="409" t="s">
        <v>16</v>
      </c>
      <c r="M138" s="402" t="s">
        <v>17</v>
      </c>
      <c r="N138" s="402" t="s">
        <v>18</v>
      </c>
      <c r="O138" s="397"/>
      <c r="P138" s="405"/>
      <c r="Q138" s="1"/>
      <c r="R138" s="1"/>
    </row>
    <row r="139" spans="1:18" x14ac:dyDescent="0.25">
      <c r="B139" s="403"/>
      <c r="C139" s="403"/>
      <c r="D139" s="403"/>
      <c r="E139" s="398"/>
      <c r="F139" s="398"/>
      <c r="G139" s="398"/>
      <c r="H139" s="410"/>
      <c r="I139" s="410"/>
      <c r="J139" s="410"/>
      <c r="K139" s="429"/>
      <c r="L139" s="410"/>
      <c r="M139" s="403"/>
      <c r="N139" s="403"/>
      <c r="O139" s="398"/>
      <c r="P139" s="406"/>
      <c r="Q139" s="1"/>
      <c r="R139" s="1"/>
    </row>
    <row r="140" spans="1:18" ht="26.25" x14ac:dyDescent="0.25">
      <c r="A140" s="109"/>
      <c r="B140" s="11">
        <v>1000</v>
      </c>
      <c r="C140" s="11">
        <v>1100</v>
      </c>
      <c r="D140" s="11">
        <v>113</v>
      </c>
      <c r="E140" s="138"/>
      <c r="F140" s="87" t="s">
        <v>91</v>
      </c>
      <c r="G140" s="121"/>
      <c r="H140" s="29"/>
      <c r="I140" s="37"/>
      <c r="J140" s="88"/>
      <c r="K140" s="37"/>
      <c r="L140" s="37"/>
      <c r="M140" s="37"/>
      <c r="N140" s="37"/>
      <c r="O140" s="37">
        <f>K140-N140</f>
        <v>0</v>
      </c>
      <c r="P140" s="172"/>
      <c r="Q140" s="41"/>
      <c r="R140" s="20"/>
    </row>
    <row r="141" spans="1:18" x14ac:dyDescent="0.25">
      <c r="B141" s="40"/>
      <c r="C141" s="40"/>
      <c r="D141" s="40"/>
      <c r="E141" s="61" t="s">
        <v>92</v>
      </c>
      <c r="F141" s="89"/>
      <c r="G141" s="120"/>
      <c r="H141" s="61"/>
      <c r="I141" s="91">
        <f>SUM(I140)</f>
        <v>0</v>
      </c>
      <c r="J141" s="91">
        <f t="shared" ref="J141:O141" si="33">SUM(J140)</f>
        <v>0</v>
      </c>
      <c r="K141" s="91">
        <f t="shared" si="33"/>
        <v>0</v>
      </c>
      <c r="L141" s="91">
        <f t="shared" si="33"/>
        <v>0</v>
      </c>
      <c r="M141" s="91">
        <f t="shared" si="33"/>
        <v>0</v>
      </c>
      <c r="N141" s="91">
        <f t="shared" si="33"/>
        <v>0</v>
      </c>
      <c r="O141" s="91">
        <f t="shared" si="33"/>
        <v>0</v>
      </c>
      <c r="P141" s="86"/>
      <c r="Q141" s="41"/>
      <c r="R141" s="20"/>
    </row>
    <row r="142" spans="1:18" ht="32.25" customHeight="1" x14ac:dyDescent="0.25">
      <c r="B142" s="29">
        <v>1000</v>
      </c>
      <c r="C142" s="29">
        <v>1100</v>
      </c>
      <c r="D142" s="29">
        <v>113</v>
      </c>
      <c r="E142" s="138" t="s">
        <v>93</v>
      </c>
      <c r="F142" s="18" t="s">
        <v>94</v>
      </c>
      <c r="G142" s="121"/>
      <c r="H142" s="11">
        <v>15</v>
      </c>
      <c r="I142" s="21">
        <v>3791.07</v>
      </c>
      <c r="J142" s="21">
        <v>0</v>
      </c>
      <c r="K142" s="21">
        <f>I142+J142</f>
        <v>3791.07</v>
      </c>
      <c r="L142" s="21"/>
      <c r="M142" s="21">
        <v>291.07</v>
      </c>
      <c r="N142" s="21">
        <v>291.07</v>
      </c>
      <c r="O142" s="13">
        <f t="shared" ref="O142:O149" si="34">K142-N142</f>
        <v>3500</v>
      </c>
      <c r="P142" s="74"/>
      <c r="Q142" s="1"/>
      <c r="R142" s="1"/>
    </row>
    <row r="143" spans="1:18" ht="32.25" customHeight="1" x14ac:dyDescent="0.25">
      <c r="B143" s="29">
        <v>1000</v>
      </c>
      <c r="C143" s="29">
        <v>1100</v>
      </c>
      <c r="D143" s="29">
        <v>113</v>
      </c>
      <c r="E143" s="138" t="s">
        <v>169</v>
      </c>
      <c r="F143" s="18" t="s">
        <v>94</v>
      </c>
      <c r="G143" s="121"/>
      <c r="H143" s="11">
        <v>15</v>
      </c>
      <c r="I143" s="21">
        <v>3791.07</v>
      </c>
      <c r="J143" s="21"/>
      <c r="K143" s="21">
        <f>I143-J143</f>
        <v>3791.07</v>
      </c>
      <c r="L143" s="21"/>
      <c r="M143" s="21">
        <v>291.07</v>
      </c>
      <c r="N143" s="21">
        <v>291.07</v>
      </c>
      <c r="O143" s="13">
        <f t="shared" si="34"/>
        <v>3500</v>
      </c>
      <c r="P143" s="74"/>
      <c r="Q143" s="1"/>
      <c r="R143" s="1"/>
    </row>
    <row r="144" spans="1:18" ht="32.25" customHeight="1" x14ac:dyDescent="0.25">
      <c r="B144" s="29">
        <v>1000</v>
      </c>
      <c r="C144" s="29">
        <v>1100</v>
      </c>
      <c r="D144" s="29">
        <v>113</v>
      </c>
      <c r="E144" s="138" t="s">
        <v>95</v>
      </c>
      <c r="F144" s="18" t="s">
        <v>96</v>
      </c>
      <c r="G144" s="121"/>
      <c r="H144" s="11">
        <v>15</v>
      </c>
      <c r="I144" s="21">
        <v>4596</v>
      </c>
      <c r="J144" s="21">
        <v>0</v>
      </c>
      <c r="K144" s="21">
        <f>I144-J144</f>
        <v>4596</v>
      </c>
      <c r="L144" s="21"/>
      <c r="M144" s="21">
        <v>396</v>
      </c>
      <c r="N144" s="21">
        <f>M144</f>
        <v>396</v>
      </c>
      <c r="O144" s="13">
        <f t="shared" si="34"/>
        <v>4200</v>
      </c>
      <c r="P144" s="74"/>
      <c r="Q144" s="1"/>
      <c r="R144" s="1"/>
    </row>
    <row r="145" spans="2:16" ht="32.25" customHeight="1" x14ac:dyDescent="0.25">
      <c r="B145" s="29">
        <v>1000</v>
      </c>
      <c r="C145" s="29">
        <v>1100</v>
      </c>
      <c r="D145" s="29">
        <v>113</v>
      </c>
      <c r="E145" s="138" t="s">
        <v>97</v>
      </c>
      <c r="F145" s="18" t="s">
        <v>98</v>
      </c>
      <c r="G145" s="121"/>
      <c r="H145" s="11">
        <v>15</v>
      </c>
      <c r="I145" s="21">
        <v>7350</v>
      </c>
      <c r="J145" s="21">
        <v>0</v>
      </c>
      <c r="K145" s="21">
        <v>7350</v>
      </c>
      <c r="L145" s="21"/>
      <c r="M145" s="21">
        <v>931</v>
      </c>
      <c r="N145" s="21">
        <f>K145-O145</f>
        <v>931</v>
      </c>
      <c r="O145" s="13">
        <v>6419</v>
      </c>
      <c r="P145" s="74"/>
    </row>
    <row r="146" spans="2:16" ht="32.25" customHeight="1" x14ac:dyDescent="0.25">
      <c r="B146" s="29">
        <v>1000</v>
      </c>
      <c r="C146" s="29">
        <v>1100</v>
      </c>
      <c r="D146" s="29">
        <v>113</v>
      </c>
      <c r="E146" s="138" t="s">
        <v>99</v>
      </c>
      <c r="F146" s="18" t="s">
        <v>100</v>
      </c>
      <c r="G146" s="121"/>
      <c r="H146" s="11">
        <v>15</v>
      </c>
      <c r="I146" s="21">
        <v>3201.86</v>
      </c>
      <c r="J146" s="21">
        <v>0</v>
      </c>
      <c r="K146" s="21">
        <v>3201.86</v>
      </c>
      <c r="L146" s="21"/>
      <c r="M146" s="21">
        <v>101.86</v>
      </c>
      <c r="N146" s="21">
        <v>101.86</v>
      </c>
      <c r="O146" s="13">
        <f t="shared" si="34"/>
        <v>3100</v>
      </c>
      <c r="P146" s="74"/>
    </row>
    <row r="147" spans="2:16" ht="32.25" customHeight="1" x14ac:dyDescent="0.25">
      <c r="B147" s="9">
        <v>1000</v>
      </c>
      <c r="C147" s="9">
        <v>1100</v>
      </c>
      <c r="D147" s="9">
        <v>113</v>
      </c>
      <c r="E147" s="138" t="s">
        <v>101</v>
      </c>
      <c r="F147" s="18" t="s">
        <v>102</v>
      </c>
      <c r="G147" s="121"/>
      <c r="H147" s="11">
        <v>15</v>
      </c>
      <c r="I147" s="21">
        <v>4417.3599999999997</v>
      </c>
      <c r="J147" s="21"/>
      <c r="K147" s="21">
        <f>I147-J147</f>
        <v>4417.3599999999997</v>
      </c>
      <c r="L147" s="21"/>
      <c r="M147" s="21">
        <v>367.36</v>
      </c>
      <c r="N147" s="21">
        <f>M147</f>
        <v>367.36</v>
      </c>
      <c r="O147" s="13">
        <f t="shared" si="34"/>
        <v>4049.9999999999995</v>
      </c>
      <c r="P147" s="22"/>
    </row>
    <row r="148" spans="2:16" ht="32.25" customHeight="1" x14ac:dyDescent="0.25">
      <c r="B148" s="9">
        <v>1000</v>
      </c>
      <c r="C148" s="9">
        <v>1100</v>
      </c>
      <c r="D148" s="9">
        <v>113</v>
      </c>
      <c r="E148" s="138" t="s">
        <v>103</v>
      </c>
      <c r="F148" s="18" t="s">
        <v>102</v>
      </c>
      <c r="G148" s="121"/>
      <c r="H148" s="11">
        <v>15</v>
      </c>
      <c r="I148" s="21">
        <v>4596</v>
      </c>
      <c r="J148" s="21">
        <v>0</v>
      </c>
      <c r="K148" s="21">
        <f>I148-J148</f>
        <v>4596</v>
      </c>
      <c r="L148" s="21"/>
      <c r="M148" s="21">
        <v>396</v>
      </c>
      <c r="N148" s="21">
        <f>M148</f>
        <v>396</v>
      </c>
      <c r="O148" s="13">
        <f t="shared" si="34"/>
        <v>4200</v>
      </c>
      <c r="P148" s="22"/>
    </row>
    <row r="149" spans="2:16" ht="32.25" customHeight="1" x14ac:dyDescent="0.25">
      <c r="B149" s="9">
        <v>1000</v>
      </c>
      <c r="C149" s="9">
        <v>1100</v>
      </c>
      <c r="D149" s="9">
        <v>113</v>
      </c>
      <c r="E149" s="138" t="s">
        <v>104</v>
      </c>
      <c r="F149" s="18" t="s">
        <v>102</v>
      </c>
      <c r="G149" s="126"/>
      <c r="H149" s="11">
        <v>15</v>
      </c>
      <c r="I149" s="21">
        <v>4596</v>
      </c>
      <c r="J149" s="21">
        <v>0</v>
      </c>
      <c r="K149" s="21">
        <f>I149-J149</f>
        <v>4596</v>
      </c>
      <c r="L149" s="21"/>
      <c r="M149" s="21">
        <v>396</v>
      </c>
      <c r="N149" s="21">
        <f>M149</f>
        <v>396</v>
      </c>
      <c r="O149" s="13">
        <f t="shared" si="34"/>
        <v>4200</v>
      </c>
      <c r="P149" s="22"/>
    </row>
    <row r="150" spans="2:16" ht="32.25" customHeight="1" x14ac:dyDescent="0.25">
      <c r="B150" s="29">
        <v>1000</v>
      </c>
      <c r="C150" s="29">
        <v>1100</v>
      </c>
      <c r="D150" s="29">
        <v>113</v>
      </c>
      <c r="E150" s="77"/>
      <c r="F150" s="18" t="s">
        <v>102</v>
      </c>
      <c r="G150" s="131"/>
      <c r="H150" s="11"/>
      <c r="I150" s="21"/>
      <c r="J150" s="21"/>
      <c r="K150" s="21"/>
      <c r="L150" s="21"/>
      <c r="M150" s="21"/>
      <c r="N150" s="21"/>
      <c r="O150" s="13">
        <v>0</v>
      </c>
      <c r="P150" s="22"/>
    </row>
    <row r="151" spans="2:16" s="109" customFormat="1" ht="32.25" customHeight="1" x14ac:dyDescent="0.25">
      <c r="B151" s="29">
        <v>1000</v>
      </c>
      <c r="C151" s="29">
        <v>1100</v>
      </c>
      <c r="D151" s="29">
        <v>113</v>
      </c>
      <c r="E151" s="106" t="s">
        <v>150</v>
      </c>
      <c r="F151" s="18" t="s">
        <v>105</v>
      </c>
      <c r="G151" s="124"/>
      <c r="H151" s="11">
        <v>15</v>
      </c>
      <c r="I151" s="114">
        <v>5562.4</v>
      </c>
      <c r="J151" s="114"/>
      <c r="K151" s="114">
        <f>I151-J151</f>
        <v>5562.4</v>
      </c>
      <c r="L151" s="114"/>
      <c r="M151" s="114">
        <v>562.4</v>
      </c>
      <c r="N151" s="114">
        <f>M151</f>
        <v>562.4</v>
      </c>
      <c r="O151" s="115">
        <f>K151-N151</f>
        <v>5000</v>
      </c>
      <c r="P151" s="22"/>
    </row>
    <row r="152" spans="2:16" ht="32.25" customHeight="1" x14ac:dyDescent="0.25">
      <c r="B152" s="54"/>
      <c r="C152" s="54"/>
      <c r="D152" s="54"/>
      <c r="E152" s="24" t="s">
        <v>106</v>
      </c>
      <c r="F152" s="25"/>
      <c r="G152" s="34"/>
      <c r="H152" s="58"/>
      <c r="I152" s="27">
        <f>SUM(I142:I151)</f>
        <v>41901.760000000002</v>
      </c>
      <c r="J152" s="27">
        <f t="shared" ref="J152:O152" si="35">SUM(J142:J151)</f>
        <v>0</v>
      </c>
      <c r="K152" s="27">
        <f t="shared" si="35"/>
        <v>41901.760000000002</v>
      </c>
      <c r="L152" s="27">
        <f t="shared" si="35"/>
        <v>0</v>
      </c>
      <c r="M152" s="27">
        <f t="shared" si="35"/>
        <v>3732.7599999999998</v>
      </c>
      <c r="N152" s="27">
        <f t="shared" si="35"/>
        <v>3732.7599999999998</v>
      </c>
      <c r="O152" s="27">
        <f t="shared" si="35"/>
        <v>38169</v>
      </c>
      <c r="P152" s="24"/>
    </row>
    <row r="153" spans="2:16" ht="32.25" customHeight="1" x14ac:dyDescent="0.25">
      <c r="B153" s="9">
        <v>1000</v>
      </c>
      <c r="C153" s="9">
        <v>1100</v>
      </c>
      <c r="D153" s="9">
        <v>113</v>
      </c>
      <c r="E153" s="106" t="s">
        <v>151</v>
      </c>
      <c r="F153" s="50" t="s">
        <v>107</v>
      </c>
      <c r="G153" s="138"/>
      <c r="H153" s="11">
        <v>15</v>
      </c>
      <c r="I153" s="114">
        <v>5562.4</v>
      </c>
      <c r="J153" s="114"/>
      <c r="K153" s="114">
        <f>I153-J153</f>
        <v>5562.4</v>
      </c>
      <c r="L153" s="114"/>
      <c r="M153" s="114">
        <v>562.4</v>
      </c>
      <c r="N153" s="114">
        <f>M153</f>
        <v>562.4</v>
      </c>
      <c r="O153" s="115">
        <f>K153-N153</f>
        <v>5000</v>
      </c>
      <c r="P153" s="172"/>
    </row>
    <row r="154" spans="2:16" s="109" customFormat="1" ht="32.25" customHeight="1" x14ac:dyDescent="0.25">
      <c r="B154" s="29">
        <v>1000</v>
      </c>
      <c r="C154" s="29">
        <v>1100</v>
      </c>
      <c r="D154" s="29">
        <v>113</v>
      </c>
      <c r="E154" s="106" t="s">
        <v>152</v>
      </c>
      <c r="F154" s="18" t="s">
        <v>36</v>
      </c>
      <c r="G154" s="138"/>
      <c r="H154" s="11">
        <v>15</v>
      </c>
      <c r="I154" s="12">
        <v>3089.65</v>
      </c>
      <c r="J154" s="12">
        <v>0</v>
      </c>
      <c r="K154" s="12">
        <v>3089.65</v>
      </c>
      <c r="L154" s="12"/>
      <c r="M154" s="12">
        <v>89.65</v>
      </c>
      <c r="N154" s="60">
        <v>89.65</v>
      </c>
      <c r="O154" s="12">
        <f>K154-N154</f>
        <v>3000</v>
      </c>
      <c r="P154" s="172"/>
    </row>
    <row r="155" spans="2:16" ht="32.25" customHeight="1" x14ac:dyDescent="0.25">
      <c r="B155" s="54"/>
      <c r="C155" s="54"/>
      <c r="D155" s="54"/>
      <c r="E155" s="24" t="s">
        <v>171</v>
      </c>
      <c r="F155" s="25"/>
      <c r="G155" s="34"/>
      <c r="H155" s="58"/>
      <c r="I155" s="27">
        <f>SUM(I153:I154)</f>
        <v>8652.0499999999993</v>
      </c>
      <c r="J155" s="27">
        <f t="shared" ref="J155:O155" si="36">SUM(J153:J154)</f>
        <v>0</v>
      </c>
      <c r="K155" s="27">
        <f t="shared" si="36"/>
        <v>8652.0499999999993</v>
      </c>
      <c r="L155" s="27">
        <f t="shared" si="36"/>
        <v>0</v>
      </c>
      <c r="M155" s="27">
        <f t="shared" si="36"/>
        <v>652.04999999999995</v>
      </c>
      <c r="N155" s="27">
        <f t="shared" si="36"/>
        <v>652.04999999999995</v>
      </c>
      <c r="O155" s="27">
        <f t="shared" si="36"/>
        <v>8000</v>
      </c>
      <c r="P155" s="24"/>
    </row>
    <row r="156" spans="2:16" ht="32.25" customHeight="1" x14ac:dyDescent="0.25">
      <c r="B156" s="9">
        <v>1000</v>
      </c>
      <c r="C156" s="9">
        <v>1100</v>
      </c>
      <c r="D156" s="76">
        <v>113</v>
      </c>
      <c r="E156" s="137" t="s">
        <v>153</v>
      </c>
      <c r="F156" s="79" t="s">
        <v>108</v>
      </c>
      <c r="G156" s="119"/>
      <c r="H156" s="11">
        <v>15</v>
      </c>
      <c r="I156" s="13">
        <v>4953.2</v>
      </c>
      <c r="J156" s="13"/>
      <c r="K156" s="12">
        <v>4953.2</v>
      </c>
      <c r="L156" s="13"/>
      <c r="M156" s="13">
        <v>453.2</v>
      </c>
      <c r="N156" s="30">
        <f>M156</f>
        <v>453.2</v>
      </c>
      <c r="O156" s="12">
        <f>K156-N156</f>
        <v>4500</v>
      </c>
      <c r="P156" s="172"/>
    </row>
    <row r="157" spans="2:16" ht="32.25" customHeight="1" x14ac:dyDescent="0.25">
      <c r="B157" s="9">
        <v>1000</v>
      </c>
      <c r="C157" s="9">
        <v>1100</v>
      </c>
      <c r="D157" s="9">
        <v>113</v>
      </c>
      <c r="E157" s="134" t="s">
        <v>154</v>
      </c>
      <c r="F157" s="50" t="s">
        <v>109</v>
      </c>
      <c r="G157" s="119"/>
      <c r="H157" s="11">
        <v>15</v>
      </c>
      <c r="I157" s="80">
        <v>4715</v>
      </c>
      <c r="J157" s="80"/>
      <c r="K157" s="80">
        <v>4715</v>
      </c>
      <c r="L157" s="12"/>
      <c r="M157" s="80">
        <v>415</v>
      </c>
      <c r="N157" s="80">
        <v>415</v>
      </c>
      <c r="O157" s="12">
        <f t="shared" ref="O157:O160" si="37">K157-N157</f>
        <v>4300</v>
      </c>
      <c r="P157" s="172"/>
    </row>
    <row r="158" spans="2:16" ht="32.25" customHeight="1" x14ac:dyDescent="0.25">
      <c r="B158" s="9">
        <v>1000</v>
      </c>
      <c r="C158" s="9">
        <v>1100</v>
      </c>
      <c r="D158" s="9">
        <v>113</v>
      </c>
      <c r="E158" s="138" t="s">
        <v>110</v>
      </c>
      <c r="F158" s="39" t="s">
        <v>111</v>
      </c>
      <c r="G158" s="126"/>
      <c r="H158" s="11">
        <v>15</v>
      </c>
      <c r="I158" s="93">
        <v>4715</v>
      </c>
      <c r="J158" s="93"/>
      <c r="K158" s="93">
        <v>4715</v>
      </c>
      <c r="L158" s="12"/>
      <c r="M158" s="93">
        <v>415</v>
      </c>
      <c r="N158" s="93">
        <f>M158</f>
        <v>415</v>
      </c>
      <c r="O158" s="12">
        <f t="shared" si="37"/>
        <v>4300</v>
      </c>
      <c r="P158" s="172"/>
    </row>
    <row r="159" spans="2:16" s="109" customFormat="1" ht="32.25" customHeight="1" x14ac:dyDescent="0.25">
      <c r="B159" s="110">
        <v>1000</v>
      </c>
      <c r="C159" s="110">
        <v>1100</v>
      </c>
      <c r="D159" s="110">
        <v>113</v>
      </c>
      <c r="E159" s="103" t="s">
        <v>155</v>
      </c>
      <c r="F159" s="17" t="s">
        <v>109</v>
      </c>
      <c r="G159" s="135"/>
      <c r="H159" s="11"/>
      <c r="I159" s="21">
        <v>4715</v>
      </c>
      <c r="J159" s="21"/>
      <c r="K159" s="21">
        <v>4715</v>
      </c>
      <c r="L159" s="13"/>
      <c r="M159" s="21">
        <v>415</v>
      </c>
      <c r="N159" s="21">
        <v>415</v>
      </c>
      <c r="O159" s="12">
        <f t="shared" si="37"/>
        <v>4300</v>
      </c>
      <c r="P159" s="172"/>
    </row>
    <row r="160" spans="2:16" ht="32.25" customHeight="1" x14ac:dyDescent="0.25">
      <c r="B160" s="11">
        <v>1000</v>
      </c>
      <c r="C160" s="11">
        <v>1100</v>
      </c>
      <c r="D160" s="11">
        <v>113</v>
      </c>
      <c r="E160" s="138" t="s">
        <v>112</v>
      </c>
      <c r="F160" s="87" t="s">
        <v>113</v>
      </c>
      <c r="G160" s="121"/>
      <c r="H160" s="29">
        <v>15</v>
      </c>
      <c r="I160" s="93">
        <v>4468.8</v>
      </c>
      <c r="J160" s="93"/>
      <c r="K160" s="93">
        <v>4468.8</v>
      </c>
      <c r="L160" s="12"/>
      <c r="M160" s="162">
        <v>375.8</v>
      </c>
      <c r="N160" s="93">
        <v>375.8</v>
      </c>
      <c r="O160" s="12">
        <f t="shared" si="37"/>
        <v>4093</v>
      </c>
      <c r="P160" s="94"/>
    </row>
    <row r="161" spans="2:18" ht="32.25" customHeight="1" x14ac:dyDescent="0.25">
      <c r="B161" s="95"/>
      <c r="C161" s="24"/>
      <c r="D161" s="33"/>
      <c r="E161" s="24" t="s">
        <v>114</v>
      </c>
      <c r="F161" s="96"/>
      <c r="G161" s="26"/>
      <c r="H161" s="27"/>
      <c r="I161" s="26">
        <f>SUM(I156:I160)</f>
        <v>23567</v>
      </c>
      <c r="J161" s="26">
        <f t="shared" ref="J161:O161" si="38">SUM(J156:J160)</f>
        <v>0</v>
      </c>
      <c r="K161" s="26">
        <f t="shared" si="38"/>
        <v>23567</v>
      </c>
      <c r="L161" s="26">
        <f t="shared" si="38"/>
        <v>0</v>
      </c>
      <c r="M161" s="26">
        <f t="shared" si="38"/>
        <v>2074</v>
      </c>
      <c r="N161" s="26">
        <f t="shared" si="38"/>
        <v>2074</v>
      </c>
      <c r="O161" s="26">
        <f t="shared" si="38"/>
        <v>21493</v>
      </c>
      <c r="P161" s="90"/>
    </row>
    <row r="162" spans="2:18" ht="32.25" customHeight="1" x14ac:dyDescent="0.25">
      <c r="B162" s="90"/>
      <c r="C162" s="90"/>
      <c r="D162" s="90"/>
      <c r="E162" s="97" t="s">
        <v>115</v>
      </c>
      <c r="F162" s="90"/>
      <c r="G162" s="132"/>
      <c r="H162" s="90"/>
      <c r="I162" s="34">
        <f>I15+I17+I19+I22+I24+I28+I39+I43+I49+I64+I71+I78+I89+I93+I100+I119+I121+I131+I141+I152+I155+I161</f>
        <v>327390.93000000005</v>
      </c>
      <c r="J162" s="34">
        <f>J15+J17+J19+J22+J24+J28+J39+J43+J49+J64+J71+J78+J89+J93+J100+J119+J121+J131+J141+J152+J155+J161</f>
        <v>376.90000000000003</v>
      </c>
      <c r="K162" s="34">
        <f>K15+K17+K19+K22+K24+K28+K39+K43+K49+K64+K71+K78+K89+K93+K100+K119+K121+K131+K141+K152+K155+K161</f>
        <v>327767.83</v>
      </c>
      <c r="L162" s="34">
        <f t="shared" ref="L162" si="39">L15+L17+L19+L22+L24+L28+L43+L49+L64+L71+L78+L89+L93+L100+L119+L121+L131+L141+L152+L155+L161</f>
        <v>0</v>
      </c>
      <c r="M162" s="34">
        <f>M15+M17+M19+M22+M24+M28+M39+M43+M49+M64+M71+M78+M89+M93+M100+M119+M121+M131+M141+M152+M155+M161</f>
        <v>28787.829999999998</v>
      </c>
      <c r="N162" s="34">
        <f>N15+N17+N19+N22+N24+N28+N39+N43+N49+N64+N71+N78+N89+N93+N100+N119+N121+N131+N141+N152+N155+N161</f>
        <v>28787.829999999998</v>
      </c>
      <c r="O162" s="34">
        <f>O15+O17+O19+O22+O24+O28+O39+O43+O49+O64+O71+O78+O89+O93+O100+O119+O121+O131+O141+O152+O155+O161</f>
        <v>298980</v>
      </c>
      <c r="P162" s="90"/>
    </row>
    <row r="164" spans="2:18" x14ac:dyDescent="0.25">
      <c r="B164" s="1"/>
      <c r="C164" s="1"/>
      <c r="D164" s="1"/>
      <c r="E164" s="98" t="s">
        <v>116</v>
      </c>
      <c r="F164" s="98"/>
      <c r="G164" s="98"/>
      <c r="H164" s="45"/>
      <c r="I164" s="45"/>
      <c r="J164" s="45" t="s">
        <v>117</v>
      </c>
      <c r="K164" s="99"/>
      <c r="L164" s="99"/>
      <c r="M164" s="1"/>
      <c r="N164" s="1"/>
      <c r="O164" s="1"/>
      <c r="P164" s="1"/>
    </row>
    <row r="165" spans="2:18" x14ac:dyDescent="0.25">
      <c r="B165" s="1"/>
      <c r="C165" s="1"/>
      <c r="D165" s="1"/>
      <c r="E165" s="98"/>
      <c r="F165" s="98"/>
      <c r="G165" s="100"/>
      <c r="H165" s="45"/>
      <c r="I165" s="45"/>
      <c r="J165" s="45"/>
      <c r="K165" s="99"/>
      <c r="L165" s="99"/>
      <c r="M165" s="1"/>
      <c r="N165" s="1"/>
      <c r="O165" s="1"/>
      <c r="P165" s="1"/>
    </row>
    <row r="166" spans="2:18" ht="18" x14ac:dyDescent="0.25">
      <c r="B166" s="1"/>
      <c r="C166" s="1"/>
      <c r="D166" s="1"/>
      <c r="E166" s="145"/>
      <c r="F166" s="146"/>
      <c r="G166" s="100"/>
      <c r="H166" s="45"/>
      <c r="I166" s="147"/>
      <c r="J166" s="147"/>
      <c r="K166" s="147"/>
      <c r="L166" s="101"/>
      <c r="M166" s="1"/>
      <c r="N166" s="1"/>
      <c r="O166" s="1"/>
      <c r="P166" s="1"/>
    </row>
    <row r="167" spans="2:18" x14ac:dyDescent="0.25">
      <c r="B167" s="1"/>
      <c r="C167" s="1"/>
      <c r="D167" s="1"/>
      <c r="E167" s="98" t="s">
        <v>160</v>
      </c>
      <c r="F167" s="98"/>
      <c r="G167" s="98"/>
      <c r="H167" s="45"/>
      <c r="I167" s="45" t="s">
        <v>159</v>
      </c>
      <c r="J167" s="45"/>
      <c r="K167" s="99"/>
      <c r="L167" s="99"/>
      <c r="M167" s="1"/>
      <c r="N167" s="1"/>
      <c r="O167" s="1"/>
      <c r="P167" s="1"/>
    </row>
    <row r="168" spans="2:18" x14ac:dyDescent="0.25">
      <c r="B168" s="1"/>
      <c r="C168" s="1"/>
      <c r="D168" s="1"/>
      <c r="E168" s="98" t="s">
        <v>118</v>
      </c>
      <c r="F168" s="98"/>
      <c r="G168" s="98"/>
      <c r="H168" s="98"/>
      <c r="I168" s="430" t="s">
        <v>119</v>
      </c>
      <c r="J168" s="430"/>
      <c r="K168" s="430"/>
      <c r="L168" s="430"/>
      <c r="M168" s="1"/>
      <c r="N168" s="1"/>
      <c r="O168" s="1"/>
      <c r="P168" s="1"/>
    </row>
    <row r="169" spans="2:18" x14ac:dyDescent="0.25">
      <c r="B169" s="1"/>
      <c r="C169" s="1"/>
      <c r="D169" s="1"/>
      <c r="E169" s="98"/>
      <c r="F169" s="98"/>
      <c r="G169" s="98"/>
      <c r="H169" s="98"/>
      <c r="I169" s="171"/>
      <c r="J169" s="171"/>
      <c r="K169" s="171"/>
      <c r="L169" s="171"/>
      <c r="M169" s="1"/>
      <c r="N169" s="1"/>
      <c r="O169" s="1"/>
      <c r="P169" s="1"/>
    </row>
    <row r="170" spans="2:18" x14ac:dyDescent="0.25">
      <c r="B170" s="1"/>
      <c r="C170" s="1"/>
      <c r="D170" s="1"/>
      <c r="E170" s="1"/>
      <c r="F170" s="2"/>
      <c r="G170" s="11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x14ac:dyDescent="0.25">
      <c r="B171" s="1"/>
      <c r="C171" s="1"/>
      <c r="D171" s="1"/>
      <c r="E171" s="1"/>
      <c r="F171" s="2"/>
      <c r="G171" s="1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2"/>
      <c r="G172" s="1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8" x14ac:dyDescent="0.25">
      <c r="B173" s="3"/>
      <c r="C173" s="3"/>
      <c r="D173" s="3"/>
      <c r="E173" s="391" t="s">
        <v>0</v>
      </c>
      <c r="F173" s="391"/>
      <c r="G173" s="391"/>
      <c r="P173" s="3"/>
      <c r="Q173" s="1"/>
      <c r="R173" s="1"/>
    </row>
    <row r="174" spans="2:18" ht="18" x14ac:dyDescent="0.25">
      <c r="B174" s="4"/>
      <c r="C174" s="5"/>
      <c r="D174" s="5"/>
      <c r="E174" s="391" t="s">
        <v>1</v>
      </c>
      <c r="F174" s="391"/>
      <c r="G174" s="391"/>
      <c r="H174" s="391" t="s">
        <v>191</v>
      </c>
      <c r="I174" s="391"/>
      <c r="J174" s="391"/>
      <c r="K174" s="391"/>
      <c r="L174" s="391"/>
      <c r="M174" s="391"/>
      <c r="N174" s="391"/>
      <c r="O174" s="391"/>
      <c r="P174" s="5"/>
      <c r="Q174" s="1"/>
      <c r="R174" s="1"/>
    </row>
    <row r="175" spans="2:18" x14ac:dyDescent="0.25">
      <c r="B175" s="1"/>
      <c r="C175" s="1"/>
      <c r="D175" s="1"/>
      <c r="E175" s="98"/>
      <c r="F175" s="98"/>
      <c r="G175" s="98"/>
      <c r="H175" s="98"/>
      <c r="I175" s="171"/>
      <c r="J175" s="171"/>
      <c r="K175" s="171"/>
      <c r="L175" s="171"/>
      <c r="M175" s="1"/>
      <c r="N175" s="1"/>
      <c r="O175" s="1"/>
      <c r="P175" s="1"/>
    </row>
    <row r="176" spans="2:18" x14ac:dyDescent="0.25">
      <c r="B176" s="1"/>
      <c r="C176" s="1"/>
      <c r="D176" s="1"/>
      <c r="E176" s="98"/>
      <c r="F176" s="98"/>
      <c r="G176" s="98"/>
      <c r="H176" s="98"/>
      <c r="I176" s="171"/>
      <c r="J176" s="171"/>
      <c r="K176" s="171"/>
      <c r="L176" s="171"/>
      <c r="M176" s="1"/>
      <c r="N176" s="1"/>
      <c r="O176" s="1"/>
      <c r="P176" s="1"/>
    </row>
    <row r="177" spans="2:18" s="109" customFormat="1" ht="37.5" customHeight="1" x14ac:dyDescent="0.25">
      <c r="B177" s="29">
        <v>4000</v>
      </c>
      <c r="C177" s="29">
        <v>4500</v>
      </c>
      <c r="D177" s="29">
        <v>451</v>
      </c>
      <c r="E177" s="138" t="s">
        <v>81</v>
      </c>
      <c r="F177" s="18" t="s">
        <v>174</v>
      </c>
      <c r="G177" s="121"/>
      <c r="H177" s="11">
        <v>15</v>
      </c>
      <c r="I177" s="13">
        <v>2500</v>
      </c>
      <c r="J177" s="13"/>
      <c r="K177" s="13">
        <v>2500</v>
      </c>
      <c r="L177" s="13"/>
      <c r="M177" s="13">
        <v>0</v>
      </c>
      <c r="N177" s="13">
        <v>0</v>
      </c>
      <c r="O177" s="13">
        <f>K177-N177</f>
        <v>2500</v>
      </c>
      <c r="P177" s="150"/>
      <c r="Q177" s="41"/>
      <c r="R177" s="20"/>
    </row>
    <row r="178" spans="2:18" ht="37.5" customHeight="1" x14ac:dyDescent="0.25">
      <c r="B178" s="90"/>
      <c r="C178" s="90"/>
      <c r="D178" s="90"/>
      <c r="E178" s="97" t="s">
        <v>115</v>
      </c>
      <c r="F178" s="90"/>
      <c r="G178" s="132"/>
      <c r="H178" s="90"/>
      <c r="I178" s="34">
        <f>I177</f>
        <v>2500</v>
      </c>
      <c r="J178" s="34"/>
      <c r="K178" s="34">
        <f>K177</f>
        <v>2500</v>
      </c>
      <c r="L178" s="34"/>
      <c r="M178" s="34"/>
      <c r="N178" s="34"/>
      <c r="O178" s="34">
        <f>O177</f>
        <v>2500</v>
      </c>
      <c r="P178" s="90"/>
    </row>
    <row r="180" spans="2:18" x14ac:dyDescent="0.25">
      <c r="B180" s="1"/>
      <c r="C180" s="1"/>
      <c r="D180" s="1"/>
      <c r="E180" s="98" t="s">
        <v>116</v>
      </c>
      <c r="F180" s="98"/>
      <c r="G180" s="98"/>
      <c r="H180" s="45"/>
      <c r="I180" s="45"/>
      <c r="J180" s="45" t="s">
        <v>117</v>
      </c>
      <c r="K180" s="99"/>
      <c r="L180" s="99"/>
      <c r="M180" s="1"/>
      <c r="N180" s="1"/>
      <c r="O180" s="1"/>
      <c r="P180" s="1"/>
    </row>
    <row r="181" spans="2:18" x14ac:dyDescent="0.25">
      <c r="B181" s="1"/>
      <c r="C181" s="1"/>
      <c r="D181" s="1"/>
      <c r="E181" s="98"/>
      <c r="F181" s="98"/>
      <c r="G181" s="100"/>
      <c r="H181" s="45"/>
      <c r="I181" s="45"/>
      <c r="J181" s="45"/>
      <c r="K181" s="99"/>
      <c r="L181" s="99"/>
      <c r="M181" s="1"/>
      <c r="N181" s="1"/>
      <c r="O181" s="1"/>
      <c r="P181" s="1"/>
    </row>
    <row r="182" spans="2:18" ht="18" x14ac:dyDescent="0.25">
      <c r="B182" s="1"/>
      <c r="C182" s="1"/>
      <c r="D182" s="1"/>
      <c r="E182" s="145"/>
      <c r="F182" s="146"/>
      <c r="G182" s="100"/>
      <c r="H182" s="45"/>
      <c r="I182" s="147"/>
      <c r="J182" s="147"/>
      <c r="K182" s="147"/>
      <c r="L182" s="101"/>
      <c r="M182" s="1"/>
      <c r="N182" s="1"/>
      <c r="O182" s="1"/>
      <c r="P182" s="1"/>
    </row>
    <row r="183" spans="2:18" x14ac:dyDescent="0.25">
      <c r="B183" s="1"/>
      <c r="C183" s="1"/>
      <c r="D183" s="1"/>
      <c r="E183" s="98" t="s">
        <v>160</v>
      </c>
      <c r="F183" s="98"/>
      <c r="G183" s="98"/>
      <c r="H183" s="45"/>
      <c r="I183" s="45" t="s">
        <v>159</v>
      </c>
      <c r="J183" s="45"/>
      <c r="K183" s="99"/>
      <c r="L183" s="99"/>
      <c r="M183" s="1"/>
      <c r="N183" s="1"/>
      <c r="O183" s="1"/>
      <c r="P183" s="1"/>
    </row>
    <row r="184" spans="2:18" x14ac:dyDescent="0.25">
      <c r="B184" s="1"/>
      <c r="C184" s="1"/>
      <c r="D184" s="1"/>
      <c r="E184" s="98" t="s">
        <v>118</v>
      </c>
      <c r="F184" s="98"/>
      <c r="G184" s="98"/>
      <c r="H184" s="98"/>
      <c r="I184" s="430" t="s">
        <v>119</v>
      </c>
      <c r="J184" s="430"/>
      <c r="K184" s="430"/>
      <c r="L184" s="430"/>
      <c r="M184" s="1"/>
      <c r="N184" s="1"/>
      <c r="O184" s="1"/>
      <c r="P184" s="1"/>
    </row>
    <row r="185" spans="2:18" x14ac:dyDescent="0.25">
      <c r="B185" s="1"/>
      <c r="C185" s="1"/>
      <c r="D185" s="1"/>
      <c r="E185" s="98"/>
      <c r="F185" s="98"/>
      <c r="G185" s="98"/>
      <c r="H185" s="98"/>
      <c r="I185" s="171"/>
      <c r="J185" s="171"/>
      <c r="K185" s="171"/>
      <c r="L185" s="171"/>
      <c r="M185" s="1"/>
      <c r="N185" s="1"/>
      <c r="O185" s="1"/>
      <c r="P185" s="1"/>
    </row>
    <row r="206" spans="5:7" x14ac:dyDescent="0.25">
      <c r="E206" s="1"/>
      <c r="F206" s="1"/>
      <c r="G206" s="118"/>
    </row>
    <row r="216" spans="5:7" x14ac:dyDescent="0.25">
      <c r="E216" s="64"/>
      <c r="F216" s="64"/>
      <c r="G216" s="133"/>
    </row>
    <row r="217" spans="5:7" x14ac:dyDescent="0.25">
      <c r="E217" s="64"/>
      <c r="F217" s="64"/>
      <c r="G217" s="133"/>
    </row>
    <row r="218" spans="5:7" x14ac:dyDescent="0.25">
      <c r="E218" s="64"/>
      <c r="F218" s="64"/>
      <c r="G218" s="133"/>
    </row>
    <row r="219" spans="5:7" x14ac:dyDescent="0.25">
      <c r="E219" s="64"/>
      <c r="F219" s="64"/>
      <c r="G219" s="133"/>
    </row>
    <row r="220" spans="5:7" x14ac:dyDescent="0.25">
      <c r="E220" s="66"/>
      <c r="F220" s="64"/>
      <c r="G220" s="133"/>
    </row>
    <row r="221" spans="5:7" x14ac:dyDescent="0.25">
      <c r="E221" s="64"/>
      <c r="F221" s="64"/>
      <c r="G221" s="133"/>
    </row>
    <row r="222" spans="5:7" x14ac:dyDescent="0.25">
      <c r="E222" s="64"/>
      <c r="F222" s="64"/>
      <c r="G222" s="133"/>
    </row>
    <row r="223" spans="5:7" x14ac:dyDescent="0.25">
      <c r="E223" s="66"/>
      <c r="F223" s="64"/>
      <c r="G223" s="133"/>
    </row>
    <row r="224" spans="5:7" x14ac:dyDescent="0.25">
      <c r="E224" s="64"/>
      <c r="F224" s="64"/>
      <c r="G224" s="133"/>
    </row>
    <row r="225" spans="5:7" x14ac:dyDescent="0.25">
      <c r="E225" s="66"/>
      <c r="F225" s="64"/>
      <c r="G225" s="133"/>
    </row>
  </sheetData>
  <mergeCells count="130">
    <mergeCell ref="I168:L168"/>
    <mergeCell ref="E173:G173"/>
    <mergeCell ref="E174:G174"/>
    <mergeCell ref="H174:O174"/>
    <mergeCell ref="I184:L184"/>
    <mergeCell ref="P137:P139"/>
    <mergeCell ref="B138:B139"/>
    <mergeCell ref="C138:C139"/>
    <mergeCell ref="D138:D139"/>
    <mergeCell ref="I138:I139"/>
    <mergeCell ref="J138:J139"/>
    <mergeCell ref="K138:K139"/>
    <mergeCell ref="L138:L139"/>
    <mergeCell ref="M138:M139"/>
    <mergeCell ref="N138:N139"/>
    <mergeCell ref="E135:G135"/>
    <mergeCell ref="H135:O135"/>
    <mergeCell ref="E136:G136"/>
    <mergeCell ref="H136:O136"/>
    <mergeCell ref="E137:E139"/>
    <mergeCell ref="F137:F139"/>
    <mergeCell ref="G137:G139"/>
    <mergeCell ref="H137:H139"/>
    <mergeCell ref="L137:N137"/>
    <mergeCell ref="O137:O139"/>
    <mergeCell ref="B85:B87"/>
    <mergeCell ref="C85:C87"/>
    <mergeCell ref="D85:D87"/>
    <mergeCell ref="H106:H108"/>
    <mergeCell ref="L106:N106"/>
    <mergeCell ref="O106:O108"/>
    <mergeCell ref="P106:P108"/>
    <mergeCell ref="I107:I108"/>
    <mergeCell ref="J107:J108"/>
    <mergeCell ref="K107:K108"/>
    <mergeCell ref="L107:L108"/>
    <mergeCell ref="M107:M108"/>
    <mergeCell ref="N107:N108"/>
    <mergeCell ref="E81:G81"/>
    <mergeCell ref="E82:G82"/>
    <mergeCell ref="E83:G83"/>
    <mergeCell ref="H83:O83"/>
    <mergeCell ref="E84:G84"/>
    <mergeCell ref="E85:E87"/>
    <mergeCell ref="F85:F87"/>
    <mergeCell ref="E105:G105"/>
    <mergeCell ref="B106:B108"/>
    <mergeCell ref="C106:C108"/>
    <mergeCell ref="D106:D108"/>
    <mergeCell ref="E106:E108"/>
    <mergeCell ref="F106:F108"/>
    <mergeCell ref="G106:G108"/>
    <mergeCell ref="N86:N87"/>
    <mergeCell ref="E102:G102"/>
    <mergeCell ref="H102:O102"/>
    <mergeCell ref="E103:G103"/>
    <mergeCell ref="E104:G104"/>
    <mergeCell ref="H104:O104"/>
    <mergeCell ref="G85:G87"/>
    <mergeCell ref="H85:H87"/>
    <mergeCell ref="L85:N85"/>
    <mergeCell ref="O85:O87"/>
    <mergeCell ref="P55:P57"/>
    <mergeCell ref="I56:I57"/>
    <mergeCell ref="J56:J57"/>
    <mergeCell ref="K56:K57"/>
    <mergeCell ref="L56:L57"/>
    <mergeCell ref="M56:M57"/>
    <mergeCell ref="N56:N57"/>
    <mergeCell ref="P85:P87"/>
    <mergeCell ref="I86:I87"/>
    <mergeCell ref="J86:J87"/>
    <mergeCell ref="K86:K87"/>
    <mergeCell ref="L86:L87"/>
    <mergeCell ref="M86:M87"/>
    <mergeCell ref="E52:G52"/>
    <mergeCell ref="E53:G53"/>
    <mergeCell ref="H53:O53"/>
    <mergeCell ref="E54:G54"/>
    <mergeCell ref="B55:B57"/>
    <mergeCell ref="C55:C57"/>
    <mergeCell ref="D55:D57"/>
    <mergeCell ref="E55:E57"/>
    <mergeCell ref="F55:F57"/>
    <mergeCell ref="G55:G57"/>
    <mergeCell ref="H55:H57"/>
    <mergeCell ref="L55:N55"/>
    <mergeCell ref="O55:O57"/>
    <mergeCell ref="P36:P37"/>
    <mergeCell ref="E51:G51"/>
    <mergeCell ref="H51:O51"/>
    <mergeCell ref="G36:G37"/>
    <mergeCell ref="H36:H37"/>
    <mergeCell ref="I36:I37"/>
    <mergeCell ref="J36:J37"/>
    <mergeCell ref="K36:K37"/>
    <mergeCell ref="L36:L37"/>
    <mergeCell ref="E32:G32"/>
    <mergeCell ref="E33:G33"/>
    <mergeCell ref="E34:G34"/>
    <mergeCell ref="H34:O34"/>
    <mergeCell ref="E35:G35"/>
    <mergeCell ref="B36:B37"/>
    <mergeCell ref="C36:C37"/>
    <mergeCell ref="D36:D37"/>
    <mergeCell ref="E36:E37"/>
    <mergeCell ref="F36:F37"/>
    <mergeCell ref="M36:M37"/>
    <mergeCell ref="N36:N37"/>
    <mergeCell ref="O36:O37"/>
    <mergeCell ref="P6:P8"/>
    <mergeCell ref="B7:B8"/>
    <mergeCell ref="C7:C8"/>
    <mergeCell ref="D7:D8"/>
    <mergeCell ref="H7:H8"/>
    <mergeCell ref="I7:I8"/>
    <mergeCell ref="J7:J8"/>
    <mergeCell ref="K7:K8"/>
    <mergeCell ref="L7:L8"/>
    <mergeCell ref="M7:M8"/>
    <mergeCell ref="E4:G4"/>
    <mergeCell ref="H4:O4"/>
    <mergeCell ref="E5:G5"/>
    <mergeCell ref="H5:O5"/>
    <mergeCell ref="E6:E8"/>
    <mergeCell ref="F6:F8"/>
    <mergeCell ref="G6:G8"/>
    <mergeCell ref="L6:N6"/>
    <mergeCell ref="O6:O8"/>
    <mergeCell ref="N7:N8"/>
  </mergeCells>
  <pageMargins left="0.23622047244094491" right="0.23622047244094491" top="0.74803149606299213" bottom="0.74803149606299213" header="0.31496062992125984" footer="0.31496062992125984"/>
  <pageSetup paperSize="5" scale="55" orientation="landscape" horizontalDpi="180" verticalDpi="180" r:id="rId1"/>
  <rowBreaks count="7" manualBreakCount="7">
    <brk id="31" max="16383" man="1"/>
    <brk id="50" max="16383" man="1"/>
    <brk id="78" max="16383" man="1"/>
    <brk id="101" max="16383" man="1"/>
    <brk id="131" max="16383" man="1"/>
    <brk id="132" max="16383" man="1"/>
    <brk id="1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V225"/>
  <sheetViews>
    <sheetView topLeftCell="B171" zoomScaleNormal="100" workbookViewId="0">
      <selection activeCell="G177" sqref="G177"/>
    </sheetView>
  </sheetViews>
  <sheetFormatPr baseColWidth="10" defaultRowHeight="15" x14ac:dyDescent="0.25"/>
  <cols>
    <col min="1" max="1" width="12" customWidth="1"/>
    <col min="2" max="2" width="8.5703125" customWidth="1"/>
    <col min="3" max="3" width="9.7109375" customWidth="1"/>
    <col min="4" max="4" width="7.5703125" customWidth="1"/>
    <col min="5" max="5" width="42.42578125" customWidth="1"/>
    <col min="6" max="6" width="21.85546875" customWidth="1"/>
    <col min="7" max="7" width="26.140625" style="117" customWidth="1"/>
    <col min="8" max="8" width="11.7109375" customWidth="1"/>
    <col min="9" max="9" width="12.28515625" customWidth="1"/>
    <col min="10" max="10" width="10.85546875" customWidth="1"/>
    <col min="11" max="11" width="14.42578125" customWidth="1"/>
    <col min="12" max="12" width="13.5703125" customWidth="1"/>
    <col min="13" max="13" width="11" customWidth="1"/>
    <col min="14" max="14" width="13.7109375" customWidth="1"/>
    <col min="15" max="15" width="12.140625" customWidth="1"/>
    <col min="16" max="16" width="56" customWidth="1"/>
  </cols>
  <sheetData>
    <row r="1" spans="2:18" x14ac:dyDescent="0.25">
      <c r="B1" s="1"/>
      <c r="C1" s="1"/>
      <c r="D1" s="1"/>
      <c r="E1" s="1"/>
      <c r="F1" s="2"/>
      <c r="G1" s="11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2"/>
      <c r="G2" s="11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2"/>
      <c r="G3" s="11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x14ac:dyDescent="0.25">
      <c r="B4" s="3"/>
      <c r="C4" s="3"/>
      <c r="D4" s="3"/>
      <c r="E4" s="391" t="s">
        <v>0</v>
      </c>
      <c r="F4" s="391"/>
      <c r="G4" s="391"/>
      <c r="H4" s="391" t="s">
        <v>192</v>
      </c>
      <c r="I4" s="391"/>
      <c r="J4" s="391"/>
      <c r="K4" s="391"/>
      <c r="L4" s="391"/>
      <c r="M4" s="391"/>
      <c r="N4" s="391"/>
      <c r="O4" s="391"/>
      <c r="P4" s="3"/>
      <c r="Q4" s="1"/>
      <c r="R4" s="1"/>
    </row>
    <row r="5" spans="2:18" ht="18" x14ac:dyDescent="0.25">
      <c r="B5" s="4"/>
      <c r="C5" s="5"/>
      <c r="D5" s="5"/>
      <c r="E5" s="391" t="s">
        <v>1</v>
      </c>
      <c r="F5" s="391"/>
      <c r="G5" s="391"/>
      <c r="H5" s="392"/>
      <c r="I5" s="392"/>
      <c r="J5" s="392"/>
      <c r="K5" s="392"/>
      <c r="L5" s="392"/>
      <c r="M5" s="392"/>
      <c r="N5" s="392"/>
      <c r="O5" s="392"/>
      <c r="P5" s="5"/>
      <c r="Q5" s="1"/>
      <c r="R5" s="1"/>
    </row>
    <row r="6" spans="2:18" x14ac:dyDescent="0.25">
      <c r="B6" s="6"/>
      <c r="C6" s="6"/>
      <c r="D6" s="6"/>
      <c r="E6" s="393" t="s">
        <v>2</v>
      </c>
      <c r="F6" s="396" t="s">
        <v>3</v>
      </c>
      <c r="G6" s="396" t="s">
        <v>4</v>
      </c>
      <c r="H6" s="7"/>
      <c r="I6" s="8" t="s">
        <v>5</v>
      </c>
      <c r="J6" s="8"/>
      <c r="K6" s="8"/>
      <c r="L6" s="399" t="s">
        <v>6</v>
      </c>
      <c r="M6" s="400"/>
      <c r="N6" s="401"/>
      <c r="O6" s="396" t="s">
        <v>7</v>
      </c>
      <c r="P6" s="404" t="s">
        <v>8</v>
      </c>
      <c r="Q6" s="1"/>
      <c r="R6" s="1"/>
    </row>
    <row r="7" spans="2:18" x14ac:dyDescent="0.25">
      <c r="B7" s="407" t="s">
        <v>9</v>
      </c>
      <c r="C7" s="407" t="s">
        <v>10</v>
      </c>
      <c r="D7" s="407" t="s">
        <v>11</v>
      </c>
      <c r="E7" s="394"/>
      <c r="F7" s="397"/>
      <c r="G7" s="397"/>
      <c r="H7" s="409" t="s">
        <v>12</v>
      </c>
      <c r="I7" s="402" t="s">
        <v>13</v>
      </c>
      <c r="J7" s="402" t="s">
        <v>14</v>
      </c>
      <c r="K7" s="404" t="s">
        <v>15</v>
      </c>
      <c r="L7" s="402" t="s">
        <v>16</v>
      </c>
      <c r="M7" s="402" t="s">
        <v>17</v>
      </c>
      <c r="N7" s="402" t="s">
        <v>18</v>
      </c>
      <c r="O7" s="397"/>
      <c r="P7" s="405"/>
      <c r="Q7" s="1"/>
      <c r="R7" s="1"/>
    </row>
    <row r="8" spans="2:18" x14ac:dyDescent="0.25">
      <c r="B8" s="408"/>
      <c r="C8" s="408"/>
      <c r="D8" s="408"/>
      <c r="E8" s="395"/>
      <c r="F8" s="398"/>
      <c r="G8" s="398"/>
      <c r="H8" s="410"/>
      <c r="I8" s="403"/>
      <c r="J8" s="403"/>
      <c r="K8" s="406"/>
      <c r="L8" s="403"/>
      <c r="M8" s="403"/>
      <c r="N8" s="403"/>
      <c r="O8" s="398"/>
      <c r="P8" s="406"/>
      <c r="Q8" s="1"/>
      <c r="R8" s="1"/>
    </row>
    <row r="9" spans="2:18" ht="28.5" customHeight="1" x14ac:dyDescent="0.25">
      <c r="B9" s="9">
        <v>1000</v>
      </c>
      <c r="C9" s="9">
        <v>1100</v>
      </c>
      <c r="D9" s="9">
        <v>113</v>
      </c>
      <c r="E9" s="144" t="s">
        <v>166</v>
      </c>
      <c r="F9" s="10" t="s">
        <v>19</v>
      </c>
      <c r="G9" s="121"/>
      <c r="H9" s="11">
        <v>15</v>
      </c>
      <c r="I9" s="12">
        <v>17407.95</v>
      </c>
      <c r="J9" s="12">
        <v>0</v>
      </c>
      <c r="K9" s="12">
        <v>17407.95</v>
      </c>
      <c r="L9" s="12"/>
      <c r="M9" s="12">
        <f>3198.02-0.07</f>
        <v>3197.95</v>
      </c>
      <c r="N9" s="13">
        <v>3197.95</v>
      </c>
      <c r="O9" s="12">
        <f>K9-N9</f>
        <v>14210</v>
      </c>
      <c r="P9" s="10"/>
      <c r="Q9" s="14"/>
      <c r="R9" s="15"/>
    </row>
    <row r="10" spans="2:18" ht="28.5" customHeight="1" x14ac:dyDescent="0.25">
      <c r="B10" s="9">
        <v>1000</v>
      </c>
      <c r="C10" s="9">
        <v>1100</v>
      </c>
      <c r="D10" s="9">
        <v>113</v>
      </c>
      <c r="E10" s="16"/>
      <c r="F10" s="17" t="s">
        <v>20</v>
      </c>
      <c r="G10" s="121"/>
      <c r="H10" s="11"/>
      <c r="I10" s="12"/>
      <c r="J10" s="12"/>
      <c r="K10" s="12"/>
      <c r="L10" s="12"/>
      <c r="M10" s="12"/>
      <c r="N10" s="13"/>
      <c r="O10" s="12">
        <f t="shared" ref="O10:O14" si="0">K10-N10</f>
        <v>0</v>
      </c>
      <c r="P10" s="10"/>
      <c r="Q10" s="14"/>
      <c r="R10" s="15"/>
    </row>
    <row r="11" spans="2:18" ht="28.5" customHeight="1" x14ac:dyDescent="0.25">
      <c r="B11" s="9">
        <v>1000</v>
      </c>
      <c r="C11" s="9">
        <v>1100</v>
      </c>
      <c r="D11" s="9">
        <v>113</v>
      </c>
      <c r="E11" s="106" t="s">
        <v>120</v>
      </c>
      <c r="F11" s="10" t="s">
        <v>21</v>
      </c>
      <c r="G11" s="121"/>
      <c r="H11" s="11">
        <v>15</v>
      </c>
      <c r="I11" s="107">
        <v>2786.41</v>
      </c>
      <c r="J11" s="12">
        <v>0</v>
      </c>
      <c r="K11" s="107">
        <f>I11+J11</f>
        <v>2786.41</v>
      </c>
      <c r="L11" s="12"/>
      <c r="M11" s="107">
        <v>36.409999999999997</v>
      </c>
      <c r="N11" s="108">
        <f>M11</f>
        <v>36.409999999999997</v>
      </c>
      <c r="O11" s="12">
        <f t="shared" si="0"/>
        <v>2750</v>
      </c>
      <c r="P11" s="10"/>
      <c r="Q11" s="14"/>
      <c r="R11" s="15"/>
    </row>
    <row r="12" spans="2:18" ht="28.5" customHeight="1" x14ac:dyDescent="0.25">
      <c r="B12" s="9">
        <v>1000</v>
      </c>
      <c r="C12" s="9">
        <v>1100</v>
      </c>
      <c r="D12" s="9">
        <v>113</v>
      </c>
      <c r="E12" s="138" t="s">
        <v>183</v>
      </c>
      <c r="F12" s="10" t="s">
        <v>22</v>
      </c>
      <c r="G12" s="121"/>
      <c r="H12" s="11">
        <v>15</v>
      </c>
      <c r="I12" s="107">
        <v>2786.41</v>
      </c>
      <c r="J12" s="12">
        <v>0</v>
      </c>
      <c r="K12" s="107">
        <f>I12+J12</f>
        <v>2786.41</v>
      </c>
      <c r="L12" s="12"/>
      <c r="M12" s="107">
        <v>36.409999999999997</v>
      </c>
      <c r="N12" s="108">
        <f>M12</f>
        <v>36.409999999999997</v>
      </c>
      <c r="O12" s="12">
        <f t="shared" si="0"/>
        <v>2750</v>
      </c>
      <c r="P12" s="10"/>
      <c r="Q12" s="14"/>
      <c r="R12" s="15"/>
    </row>
    <row r="13" spans="2:18" ht="28.5" customHeight="1" x14ac:dyDescent="0.25">
      <c r="B13" s="9">
        <v>1000</v>
      </c>
      <c r="C13" s="9">
        <v>1100</v>
      </c>
      <c r="D13" s="9">
        <v>113</v>
      </c>
      <c r="E13" s="106" t="s">
        <v>121</v>
      </c>
      <c r="F13" s="10" t="s">
        <v>23</v>
      </c>
      <c r="G13" s="121"/>
      <c r="H13" s="11">
        <v>15</v>
      </c>
      <c r="I13" s="12">
        <v>2379.1999999999998</v>
      </c>
      <c r="J13" s="12">
        <v>20.8</v>
      </c>
      <c r="K13" s="12">
        <f>I13+J13</f>
        <v>2400</v>
      </c>
      <c r="L13" s="12"/>
      <c r="M13" s="12">
        <v>0</v>
      </c>
      <c r="N13" s="13">
        <v>0</v>
      </c>
      <c r="O13" s="12">
        <f t="shared" si="0"/>
        <v>2400</v>
      </c>
      <c r="P13" s="19"/>
      <c r="Q13" s="20"/>
      <c r="R13" s="20"/>
    </row>
    <row r="14" spans="2:18" ht="28.5" customHeight="1" x14ac:dyDescent="0.25">
      <c r="B14" s="9">
        <v>1000</v>
      </c>
      <c r="C14" s="9">
        <v>1100</v>
      </c>
      <c r="D14" s="9">
        <v>113</v>
      </c>
      <c r="E14" s="106" t="s">
        <v>122</v>
      </c>
      <c r="F14" s="10" t="s">
        <v>23</v>
      </c>
      <c r="G14" s="138"/>
      <c r="H14" s="11">
        <v>15</v>
      </c>
      <c r="I14" s="12">
        <v>2379.1999999999998</v>
      </c>
      <c r="J14" s="12">
        <v>20.8</v>
      </c>
      <c r="K14" s="12">
        <f>I14+J14</f>
        <v>2400</v>
      </c>
      <c r="L14" s="12"/>
      <c r="M14" s="12">
        <v>0</v>
      </c>
      <c r="N14" s="13">
        <v>0</v>
      </c>
      <c r="O14" s="12">
        <f t="shared" si="0"/>
        <v>2400</v>
      </c>
      <c r="P14" s="22"/>
      <c r="Q14" s="20"/>
      <c r="R14" s="20"/>
    </row>
    <row r="15" spans="2:18" ht="28.5" customHeight="1" x14ac:dyDescent="0.25">
      <c r="B15" s="23"/>
      <c r="C15" s="23"/>
      <c r="D15" s="23"/>
      <c r="E15" s="24" t="s">
        <v>24</v>
      </c>
      <c r="F15" s="25"/>
      <c r="G15" s="61"/>
      <c r="H15" s="26"/>
      <c r="I15" s="27">
        <f>SUM(I9:I14)</f>
        <v>27739.170000000002</v>
      </c>
      <c r="J15" s="27">
        <f t="shared" ref="J15:O15" si="1">SUM(J9:J14)</f>
        <v>41.6</v>
      </c>
      <c r="K15" s="27">
        <f t="shared" si="1"/>
        <v>27780.77</v>
      </c>
      <c r="L15" s="27">
        <f t="shared" si="1"/>
        <v>0</v>
      </c>
      <c r="M15" s="27">
        <f t="shared" si="1"/>
        <v>3270.7699999999995</v>
      </c>
      <c r="N15" s="27">
        <f t="shared" si="1"/>
        <v>3270.7699999999995</v>
      </c>
      <c r="O15" s="27">
        <f t="shared" si="1"/>
        <v>24510</v>
      </c>
      <c r="P15" s="28"/>
      <c r="Q15" s="20"/>
      <c r="R15" s="20"/>
    </row>
    <row r="16" spans="2:18" ht="28.5" customHeight="1" x14ac:dyDescent="0.25">
      <c r="B16" s="29">
        <v>1000</v>
      </c>
      <c r="C16" s="29">
        <v>1100</v>
      </c>
      <c r="D16" s="29">
        <v>113</v>
      </c>
      <c r="E16" s="104" t="s">
        <v>123</v>
      </c>
      <c r="F16" s="17" t="s">
        <v>25</v>
      </c>
      <c r="G16" s="119"/>
      <c r="H16" s="29">
        <v>15</v>
      </c>
      <c r="I16" s="13">
        <v>4953.2</v>
      </c>
      <c r="J16" s="13"/>
      <c r="K16" s="12">
        <v>4953.2</v>
      </c>
      <c r="L16" s="13"/>
      <c r="M16" s="13">
        <v>453.2</v>
      </c>
      <c r="N16" s="30">
        <f>M16</f>
        <v>453.2</v>
      </c>
      <c r="O16" s="12">
        <f>K16-N16</f>
        <v>4500</v>
      </c>
      <c r="P16" s="31"/>
      <c r="Q16" s="20"/>
      <c r="R16" s="20"/>
    </row>
    <row r="17" spans="2:22" ht="35.1" customHeight="1" x14ac:dyDescent="0.25">
      <c r="B17" s="23"/>
      <c r="C17" s="23"/>
      <c r="D17" s="23"/>
      <c r="E17" s="24" t="s">
        <v>26</v>
      </c>
      <c r="F17" s="32"/>
      <c r="G17" s="120"/>
      <c r="H17" s="26"/>
      <c r="I17" s="26">
        <f>I16</f>
        <v>4953.2</v>
      </c>
      <c r="J17" s="26">
        <f t="shared" ref="J17:O17" si="2">J16</f>
        <v>0</v>
      </c>
      <c r="K17" s="26">
        <f t="shared" si="2"/>
        <v>4953.2</v>
      </c>
      <c r="L17" s="26">
        <f t="shared" si="2"/>
        <v>0</v>
      </c>
      <c r="M17" s="26">
        <f t="shared" si="2"/>
        <v>453.2</v>
      </c>
      <c r="N17" s="26">
        <f t="shared" si="2"/>
        <v>453.2</v>
      </c>
      <c r="O17" s="26">
        <f t="shared" si="2"/>
        <v>4500</v>
      </c>
      <c r="P17" s="35"/>
      <c r="Q17" s="20"/>
      <c r="R17" s="20"/>
    </row>
    <row r="18" spans="2:22" ht="35.1" customHeight="1" x14ac:dyDescent="0.25">
      <c r="B18" s="29">
        <v>1000</v>
      </c>
      <c r="C18" s="29">
        <v>1100</v>
      </c>
      <c r="D18" s="29">
        <v>113</v>
      </c>
      <c r="E18" s="138" t="s">
        <v>27</v>
      </c>
      <c r="F18" s="36" t="s">
        <v>28</v>
      </c>
      <c r="G18" s="121"/>
      <c r="H18" s="11">
        <v>15</v>
      </c>
      <c r="I18" s="13">
        <v>9795</v>
      </c>
      <c r="J18" s="13"/>
      <c r="K18" s="12">
        <f>I18+J18</f>
        <v>9795</v>
      </c>
      <c r="L18" s="13"/>
      <c r="M18" s="13">
        <v>1454</v>
      </c>
      <c r="N18" s="37">
        <v>1454</v>
      </c>
      <c r="O18" s="12">
        <f>K18-N18</f>
        <v>8341</v>
      </c>
      <c r="P18" s="38"/>
      <c r="Q18" s="20"/>
      <c r="R18" s="20"/>
    </row>
    <row r="19" spans="2:22" ht="35.1" customHeight="1" x14ac:dyDescent="0.25">
      <c r="B19" s="23"/>
      <c r="C19" s="23"/>
      <c r="D19" s="23"/>
      <c r="E19" s="24" t="s">
        <v>29</v>
      </c>
      <c r="F19" s="32"/>
      <c r="G19" s="120"/>
      <c r="H19" s="26"/>
      <c r="I19" s="26">
        <f>I18</f>
        <v>9795</v>
      </c>
      <c r="J19" s="26">
        <f t="shared" ref="J19:O19" si="3">J18</f>
        <v>0</v>
      </c>
      <c r="K19" s="26">
        <f t="shared" si="3"/>
        <v>9795</v>
      </c>
      <c r="L19" s="26">
        <f t="shared" si="3"/>
        <v>0</v>
      </c>
      <c r="M19" s="26">
        <f t="shared" si="3"/>
        <v>1454</v>
      </c>
      <c r="N19" s="26">
        <f t="shared" si="3"/>
        <v>1454</v>
      </c>
      <c r="O19" s="26">
        <f t="shared" si="3"/>
        <v>8341</v>
      </c>
      <c r="P19" s="35"/>
      <c r="Q19" s="20"/>
      <c r="R19" s="20"/>
    </row>
    <row r="20" spans="2:22" ht="35.1" customHeight="1" x14ac:dyDescent="0.25">
      <c r="B20" s="9">
        <v>1000</v>
      </c>
      <c r="C20" s="9">
        <v>1100</v>
      </c>
      <c r="D20" s="9">
        <v>113</v>
      </c>
      <c r="E20" s="137" t="s">
        <v>124</v>
      </c>
      <c r="F20" s="39" t="s">
        <v>30</v>
      </c>
      <c r="G20" s="119"/>
      <c r="H20" s="11">
        <v>15</v>
      </c>
      <c r="I20" s="13">
        <v>5562.4</v>
      </c>
      <c r="J20" s="13"/>
      <c r="K20" s="13">
        <f>I20-J20</f>
        <v>5562.4</v>
      </c>
      <c r="L20" s="13"/>
      <c r="M20" s="13">
        <v>562.4</v>
      </c>
      <c r="N20" s="13">
        <f>M20</f>
        <v>562.4</v>
      </c>
      <c r="O20" s="13">
        <f>K20-N20</f>
        <v>5000</v>
      </c>
      <c r="P20" s="19"/>
      <c r="Q20" s="20"/>
      <c r="R20" s="20"/>
    </row>
    <row r="21" spans="2:22" ht="35.1" customHeight="1" x14ac:dyDescent="0.25">
      <c r="B21" s="9">
        <v>1000</v>
      </c>
      <c r="C21" s="9">
        <v>1100</v>
      </c>
      <c r="D21" s="9">
        <v>113</v>
      </c>
      <c r="E21" s="138" t="s">
        <v>184</v>
      </c>
      <c r="F21" s="17" t="s">
        <v>31</v>
      </c>
      <c r="G21" s="121"/>
      <c r="H21" s="11">
        <v>15</v>
      </c>
      <c r="I21" s="13">
        <v>4417.3599999999997</v>
      </c>
      <c r="J21" s="13"/>
      <c r="K21" s="13">
        <f>I21-J21</f>
        <v>4417.3599999999997</v>
      </c>
      <c r="L21" s="13"/>
      <c r="M21" s="13">
        <v>367.36</v>
      </c>
      <c r="N21" s="13">
        <f>M21</f>
        <v>367.36</v>
      </c>
      <c r="O21" s="13">
        <f t="shared" ref="O21" si="4">K21-N21</f>
        <v>4049.9999999999995</v>
      </c>
      <c r="P21" s="19"/>
      <c r="Q21" s="20"/>
      <c r="R21" s="20"/>
    </row>
    <row r="22" spans="2:22" ht="35.1" customHeight="1" x14ac:dyDescent="0.25">
      <c r="B22" s="23"/>
      <c r="C22" s="23"/>
      <c r="D22" s="23"/>
      <c r="E22" s="24" t="s">
        <v>32</v>
      </c>
      <c r="F22" s="32"/>
      <c r="G22" s="120"/>
      <c r="H22" s="40"/>
      <c r="I22" s="26">
        <f>SUM(I20:I21)</f>
        <v>9979.7599999999984</v>
      </c>
      <c r="J22" s="26">
        <f t="shared" ref="J22:O22" si="5">SUM(J20:J21)</f>
        <v>0</v>
      </c>
      <c r="K22" s="26">
        <f t="shared" si="5"/>
        <v>9979.7599999999984</v>
      </c>
      <c r="L22" s="26">
        <f t="shared" si="5"/>
        <v>0</v>
      </c>
      <c r="M22" s="26">
        <f t="shared" si="5"/>
        <v>929.76</v>
      </c>
      <c r="N22" s="26">
        <f t="shared" si="5"/>
        <v>929.76</v>
      </c>
      <c r="O22" s="26">
        <f t="shared" si="5"/>
        <v>9050</v>
      </c>
      <c r="P22" s="35"/>
      <c r="Q22" s="20"/>
      <c r="R22" s="20"/>
    </row>
    <row r="23" spans="2:22" ht="35.1" customHeight="1" x14ac:dyDescent="0.25">
      <c r="B23" s="9">
        <v>1000</v>
      </c>
      <c r="C23" s="9">
        <v>1100</v>
      </c>
      <c r="D23" s="9">
        <v>113</v>
      </c>
      <c r="E23" s="137" t="s">
        <v>170</v>
      </c>
      <c r="F23" s="17" t="s">
        <v>33</v>
      </c>
      <c r="G23" s="121"/>
      <c r="H23" s="11">
        <v>15</v>
      </c>
      <c r="I23" s="13">
        <v>4953.2</v>
      </c>
      <c r="J23" s="13"/>
      <c r="K23" s="12">
        <v>4953.2</v>
      </c>
      <c r="L23" s="13"/>
      <c r="M23" s="13">
        <v>453.2</v>
      </c>
      <c r="N23" s="30">
        <f>M23</f>
        <v>453.2</v>
      </c>
      <c r="O23" s="12">
        <f>K23-N23</f>
        <v>4500</v>
      </c>
      <c r="P23" s="19"/>
      <c r="Q23" s="20"/>
      <c r="R23" s="20"/>
    </row>
    <row r="24" spans="2:22" ht="35.1" customHeight="1" x14ac:dyDescent="0.25">
      <c r="B24" s="24"/>
      <c r="C24" s="24"/>
      <c r="D24" s="24"/>
      <c r="E24" s="24" t="s">
        <v>34</v>
      </c>
      <c r="F24" s="25"/>
      <c r="G24" s="61"/>
      <c r="H24" s="26"/>
      <c r="I24" s="27">
        <f>I23</f>
        <v>4953.2</v>
      </c>
      <c r="J24" s="27">
        <f t="shared" ref="J24:O24" si="6">J23</f>
        <v>0</v>
      </c>
      <c r="K24" s="27">
        <f t="shared" si="6"/>
        <v>4953.2</v>
      </c>
      <c r="L24" s="27">
        <f t="shared" si="6"/>
        <v>0</v>
      </c>
      <c r="M24" s="27">
        <f t="shared" si="6"/>
        <v>453.2</v>
      </c>
      <c r="N24" s="27">
        <f t="shared" si="6"/>
        <v>453.2</v>
      </c>
      <c r="O24" s="27">
        <f t="shared" si="6"/>
        <v>4500</v>
      </c>
      <c r="P24" s="28"/>
      <c r="Q24" s="41"/>
      <c r="R24" s="20"/>
    </row>
    <row r="25" spans="2:22" ht="35.1" customHeight="1" x14ac:dyDescent="0.25">
      <c r="B25" s="9">
        <v>1000</v>
      </c>
      <c r="C25" s="9">
        <v>1100</v>
      </c>
      <c r="D25" s="9">
        <v>113</v>
      </c>
      <c r="E25" s="105" t="s">
        <v>125</v>
      </c>
      <c r="F25" s="10" t="s">
        <v>35</v>
      </c>
      <c r="G25" s="119"/>
      <c r="H25" s="11">
        <v>15</v>
      </c>
      <c r="I25" s="12">
        <v>9133.81</v>
      </c>
      <c r="J25" s="12">
        <v>0</v>
      </c>
      <c r="K25" s="12">
        <f>I25+J25</f>
        <v>9133.81</v>
      </c>
      <c r="L25" s="12"/>
      <c r="M25" s="12">
        <v>1312.81</v>
      </c>
      <c r="N25" s="12">
        <f>M25</f>
        <v>1312.81</v>
      </c>
      <c r="O25" s="12">
        <f>K25-N25</f>
        <v>7821</v>
      </c>
      <c r="P25" s="19"/>
      <c r="Q25" s="41"/>
      <c r="R25" s="20"/>
    </row>
    <row r="26" spans="2:22" s="109" customFormat="1" ht="35.1" customHeight="1" x14ac:dyDescent="0.25">
      <c r="B26" s="111">
        <v>1000</v>
      </c>
      <c r="C26" s="111">
        <v>1100</v>
      </c>
      <c r="D26" s="111">
        <v>113</v>
      </c>
      <c r="E26" s="105" t="s">
        <v>126</v>
      </c>
      <c r="F26" s="112" t="s">
        <v>163</v>
      </c>
      <c r="G26" s="122"/>
      <c r="H26" s="113">
        <v>15</v>
      </c>
      <c r="I26" s="114">
        <v>5562.4</v>
      </c>
      <c r="J26" s="114"/>
      <c r="K26" s="114">
        <f>I26-J26</f>
        <v>5562.4</v>
      </c>
      <c r="L26" s="114"/>
      <c r="M26" s="114">
        <v>562.4</v>
      </c>
      <c r="N26" s="114">
        <f>M26</f>
        <v>562.4</v>
      </c>
      <c r="O26" s="115">
        <f>K26-N26</f>
        <v>5000</v>
      </c>
      <c r="P26" s="116"/>
      <c r="Q26" s="41"/>
      <c r="R26" s="20"/>
    </row>
    <row r="27" spans="2:22" ht="35.1" customHeight="1" x14ac:dyDescent="0.25">
      <c r="B27" s="9">
        <v>1000</v>
      </c>
      <c r="C27" s="9">
        <v>1100</v>
      </c>
      <c r="D27" s="9">
        <v>113</v>
      </c>
      <c r="E27" s="42"/>
      <c r="F27" s="10" t="s">
        <v>36</v>
      </c>
      <c r="G27" s="123"/>
      <c r="H27" s="11">
        <v>15</v>
      </c>
      <c r="I27" s="12"/>
      <c r="J27" s="12">
        <v>0</v>
      </c>
      <c r="K27" s="12">
        <v>0</v>
      </c>
      <c r="L27" s="12"/>
      <c r="M27" s="12"/>
      <c r="N27" s="12"/>
      <c r="O27" s="12">
        <v>0</v>
      </c>
      <c r="P27" s="19"/>
      <c r="Q27" s="41"/>
      <c r="R27" s="20"/>
    </row>
    <row r="28" spans="2:22" ht="35.1" customHeight="1" x14ac:dyDescent="0.25">
      <c r="B28" s="24"/>
      <c r="C28" s="24"/>
      <c r="D28" s="24"/>
      <c r="E28" s="24" t="s">
        <v>37</v>
      </c>
      <c r="F28" s="25"/>
      <c r="G28" s="61"/>
      <c r="H28" s="26"/>
      <c r="I28" s="27">
        <f>SUM(I25:I27)</f>
        <v>14696.21</v>
      </c>
      <c r="J28" s="27">
        <f t="shared" ref="J28:O28" si="7">SUM(J25:J27)</f>
        <v>0</v>
      </c>
      <c r="K28" s="27">
        <f t="shared" si="7"/>
        <v>14696.21</v>
      </c>
      <c r="L28" s="27">
        <f t="shared" si="7"/>
        <v>0</v>
      </c>
      <c r="M28" s="27">
        <f t="shared" si="7"/>
        <v>1875.21</v>
      </c>
      <c r="N28" s="27">
        <f t="shared" si="7"/>
        <v>1875.21</v>
      </c>
      <c r="O28" s="27">
        <f t="shared" si="7"/>
        <v>12821</v>
      </c>
      <c r="P28" s="28"/>
      <c r="Q28" s="41"/>
      <c r="R28" s="20"/>
    </row>
    <row r="29" spans="2:22" x14ac:dyDescent="0.25">
      <c r="B29" s="43"/>
      <c r="C29" s="43"/>
      <c r="D29" s="43"/>
      <c r="E29" s="44"/>
      <c r="F29" s="15"/>
      <c r="G29" s="100"/>
      <c r="H29" s="45"/>
      <c r="I29" s="45"/>
      <c r="J29" s="45"/>
      <c r="K29" s="45"/>
      <c r="L29" s="45"/>
      <c r="M29" s="45"/>
      <c r="N29" s="45"/>
      <c r="O29" s="45"/>
      <c r="P29" s="14"/>
      <c r="Q29" s="41"/>
      <c r="R29" s="20"/>
    </row>
    <row r="30" spans="2:22" x14ac:dyDescent="0.25">
      <c r="B30" s="43"/>
      <c r="C30" s="43"/>
      <c r="D30" s="43"/>
      <c r="E30" s="44"/>
      <c r="F30" s="15"/>
      <c r="G30" s="100"/>
      <c r="H30" s="45"/>
      <c r="I30" s="45"/>
      <c r="J30" s="45"/>
      <c r="K30" s="45"/>
      <c r="L30" s="45"/>
      <c r="M30" s="45"/>
      <c r="N30" s="45"/>
      <c r="O30" s="45"/>
      <c r="P30" s="14"/>
      <c r="Q30" s="41"/>
      <c r="R30" s="20"/>
      <c r="S30" s="1"/>
      <c r="T30" s="1"/>
      <c r="U30" s="1"/>
      <c r="V30" s="1"/>
    </row>
    <row r="31" spans="2:22" ht="30" customHeight="1" x14ac:dyDescent="0.25">
      <c r="B31" s="43"/>
      <c r="C31" s="43"/>
      <c r="D31" s="43"/>
      <c r="E31" s="44"/>
      <c r="F31" s="15"/>
      <c r="G31" s="100"/>
      <c r="H31" s="45"/>
      <c r="I31" s="45"/>
      <c r="J31" s="45"/>
      <c r="K31" s="45"/>
      <c r="L31" s="45"/>
      <c r="M31" s="45"/>
      <c r="N31" s="45"/>
      <c r="O31" s="45"/>
      <c r="P31" s="14"/>
      <c r="Q31" s="41"/>
      <c r="R31" s="20"/>
    </row>
    <row r="32" spans="2:22" ht="22.5" customHeight="1" x14ac:dyDescent="0.25">
      <c r="B32" s="43"/>
      <c r="C32" s="43"/>
      <c r="D32" s="43"/>
      <c r="E32" s="391"/>
      <c r="F32" s="391"/>
      <c r="G32" s="391"/>
      <c r="P32" s="14"/>
      <c r="Q32" s="41"/>
      <c r="R32" s="20"/>
    </row>
    <row r="33" spans="2:22" ht="29.25" customHeight="1" x14ac:dyDescent="0.25">
      <c r="B33" s="43"/>
      <c r="C33" s="43"/>
      <c r="D33" s="43"/>
      <c r="E33" s="391" t="s">
        <v>0</v>
      </c>
      <c r="F33" s="391"/>
      <c r="G33" s="391"/>
      <c r="H33" s="45"/>
      <c r="I33" s="45"/>
      <c r="J33" s="45"/>
      <c r="K33" s="45"/>
      <c r="L33" s="45"/>
      <c r="M33" s="45"/>
      <c r="N33" s="45"/>
      <c r="O33" s="45"/>
      <c r="P33" s="14"/>
      <c r="Q33" s="41"/>
      <c r="R33" s="20"/>
    </row>
    <row r="34" spans="2:22" ht="18" x14ac:dyDescent="0.25">
      <c r="B34" s="3"/>
      <c r="C34" s="41"/>
      <c r="D34" s="41"/>
      <c r="E34" s="391" t="s">
        <v>1</v>
      </c>
      <c r="F34" s="391"/>
      <c r="G34" s="391"/>
      <c r="H34" s="391" t="s">
        <v>192</v>
      </c>
      <c r="I34" s="391"/>
      <c r="J34" s="391"/>
      <c r="K34" s="391"/>
      <c r="L34" s="391"/>
      <c r="M34" s="391"/>
      <c r="N34" s="391"/>
      <c r="O34" s="391"/>
      <c r="P34" s="41"/>
      <c r="Q34" s="41"/>
      <c r="R34" s="20"/>
    </row>
    <row r="35" spans="2:22" ht="39.75" customHeight="1" x14ac:dyDescent="0.25">
      <c r="B35" s="4"/>
      <c r="C35" s="41"/>
      <c r="D35" s="41"/>
      <c r="E35" s="413"/>
      <c r="F35" s="413"/>
      <c r="G35" s="413"/>
      <c r="H35" s="46"/>
      <c r="I35" s="46"/>
      <c r="J35" s="46"/>
      <c r="K35" s="46"/>
      <c r="L35" s="46"/>
      <c r="M35" s="46"/>
      <c r="N35" s="46"/>
      <c r="O35" s="46"/>
      <c r="P35" s="41"/>
      <c r="Q35" s="41"/>
      <c r="R35" s="20"/>
    </row>
    <row r="36" spans="2:22" ht="39.75" customHeight="1" x14ac:dyDescent="0.25">
      <c r="B36" s="407" t="s">
        <v>9</v>
      </c>
      <c r="C36" s="407" t="s">
        <v>10</v>
      </c>
      <c r="D36" s="411" t="s">
        <v>11</v>
      </c>
      <c r="E36" s="404" t="s">
        <v>2</v>
      </c>
      <c r="F36" s="396" t="s">
        <v>38</v>
      </c>
      <c r="G36" s="396" t="s">
        <v>4</v>
      </c>
      <c r="H36" s="419" t="s">
        <v>12</v>
      </c>
      <c r="I36" s="402" t="s">
        <v>13</v>
      </c>
      <c r="J36" s="402" t="s">
        <v>14</v>
      </c>
      <c r="K36" s="404" t="s">
        <v>15</v>
      </c>
      <c r="L36" s="402" t="s">
        <v>16</v>
      </c>
      <c r="M36" s="402" t="s">
        <v>17</v>
      </c>
      <c r="N36" s="414" t="s">
        <v>18</v>
      </c>
      <c r="O36" s="416" t="s">
        <v>7</v>
      </c>
      <c r="P36" s="417" t="s">
        <v>8</v>
      </c>
      <c r="Q36" s="1"/>
      <c r="R36" s="1"/>
    </row>
    <row r="37" spans="2:22" ht="39.75" customHeight="1" x14ac:dyDescent="0.25">
      <c r="B37" s="408"/>
      <c r="C37" s="408"/>
      <c r="D37" s="412"/>
      <c r="E37" s="406"/>
      <c r="F37" s="398"/>
      <c r="G37" s="398"/>
      <c r="H37" s="420"/>
      <c r="I37" s="403"/>
      <c r="J37" s="403"/>
      <c r="K37" s="406"/>
      <c r="L37" s="403"/>
      <c r="M37" s="403"/>
      <c r="N37" s="415"/>
      <c r="O37" s="416"/>
      <c r="P37" s="417"/>
      <c r="Q37" s="1"/>
      <c r="R37" s="1"/>
    </row>
    <row r="38" spans="2:22" ht="41.25" customHeight="1" x14ac:dyDescent="0.25">
      <c r="B38" s="178">
        <v>1000</v>
      </c>
      <c r="C38" s="159">
        <v>1100</v>
      </c>
      <c r="D38" s="159">
        <v>113</v>
      </c>
      <c r="E38" s="160" t="s">
        <v>178</v>
      </c>
      <c r="F38" s="164" t="s">
        <v>179</v>
      </c>
      <c r="G38" s="164"/>
      <c r="H38" s="11">
        <v>15</v>
      </c>
      <c r="I38" s="12">
        <v>5928.06</v>
      </c>
      <c r="J38" s="12"/>
      <c r="K38" s="12">
        <f>I38-J38</f>
        <v>5928.06</v>
      </c>
      <c r="L38" s="12"/>
      <c r="M38" s="12">
        <v>628.05999999999995</v>
      </c>
      <c r="N38" s="12">
        <v>628.05999999999995</v>
      </c>
      <c r="O38" s="12">
        <f>K38-N38</f>
        <v>5300</v>
      </c>
      <c r="P38" s="179"/>
      <c r="Q38" s="1"/>
      <c r="R38" s="1"/>
    </row>
    <row r="39" spans="2:22" ht="29.25" customHeight="1" x14ac:dyDescent="0.25">
      <c r="B39" s="54"/>
      <c r="C39" s="54"/>
      <c r="D39" s="54"/>
      <c r="E39" s="24" t="s">
        <v>180</v>
      </c>
      <c r="F39" s="25"/>
      <c r="G39" s="61"/>
      <c r="H39" s="58"/>
      <c r="I39" s="161">
        <f>SUM(I38)</f>
        <v>5928.06</v>
      </c>
      <c r="J39" s="161">
        <f t="shared" ref="J39:O39" si="8">SUM(J38)</f>
        <v>0</v>
      </c>
      <c r="K39" s="161">
        <f t="shared" si="8"/>
        <v>5928.06</v>
      </c>
      <c r="L39" s="161">
        <f t="shared" si="8"/>
        <v>0</v>
      </c>
      <c r="M39" s="161">
        <f t="shared" si="8"/>
        <v>628.05999999999995</v>
      </c>
      <c r="N39" s="161">
        <f t="shared" si="8"/>
        <v>628.05999999999995</v>
      </c>
      <c r="O39" s="161">
        <f t="shared" si="8"/>
        <v>5300</v>
      </c>
      <c r="P39" s="28"/>
      <c r="Q39" s="20"/>
      <c r="R39" s="41"/>
      <c r="S39" s="41"/>
      <c r="T39" s="41"/>
      <c r="U39" s="41"/>
      <c r="V39" s="41"/>
    </row>
    <row r="40" spans="2:22" ht="39.75" customHeight="1" x14ac:dyDescent="0.25">
      <c r="B40" s="76">
        <v>1000</v>
      </c>
      <c r="C40" s="76">
        <v>1100</v>
      </c>
      <c r="D40" s="76">
        <v>113</v>
      </c>
      <c r="E40" s="148" t="s">
        <v>134</v>
      </c>
      <c r="F40" s="79" t="s">
        <v>53</v>
      </c>
      <c r="G40" s="149"/>
      <c r="H40" s="157">
        <v>15</v>
      </c>
      <c r="I40" s="13">
        <v>5562.4</v>
      </c>
      <c r="J40" s="13"/>
      <c r="K40" s="13">
        <f>I40-J40</f>
        <v>5562.4</v>
      </c>
      <c r="L40" s="13"/>
      <c r="M40" s="13">
        <v>562.4</v>
      </c>
      <c r="N40" s="13">
        <f>M40</f>
        <v>562.4</v>
      </c>
      <c r="O40" s="13">
        <f>K40-N40</f>
        <v>5000</v>
      </c>
      <c r="P40" s="158"/>
      <c r="Q40" s="20"/>
      <c r="R40" s="41"/>
      <c r="S40" s="41"/>
      <c r="T40" s="41"/>
      <c r="U40" s="41"/>
      <c r="V40" s="41"/>
    </row>
    <row r="41" spans="2:22" ht="39.75" customHeight="1" x14ac:dyDescent="0.25">
      <c r="B41" s="9">
        <v>1000</v>
      </c>
      <c r="C41" s="9">
        <v>1100</v>
      </c>
      <c r="D41" s="9">
        <v>113</v>
      </c>
      <c r="E41" s="106" t="s">
        <v>135</v>
      </c>
      <c r="F41" s="10" t="s">
        <v>31</v>
      </c>
      <c r="G41" s="138"/>
      <c r="H41" s="11">
        <v>15</v>
      </c>
      <c r="I41" s="13">
        <v>4417.3599999999997</v>
      </c>
      <c r="J41" s="13"/>
      <c r="K41" s="13">
        <f>I41-J41</f>
        <v>4417.3599999999997</v>
      </c>
      <c r="L41" s="13"/>
      <c r="M41" s="13">
        <v>367.36</v>
      </c>
      <c r="N41" s="13">
        <f>M41</f>
        <v>367.36</v>
      </c>
      <c r="O41" s="13">
        <f t="shared" ref="O41" si="9">K41-N41</f>
        <v>4049.9999999999995</v>
      </c>
      <c r="P41" s="19"/>
      <c r="Q41" s="20"/>
      <c r="R41" s="41"/>
      <c r="S41" s="41"/>
      <c r="T41" s="41"/>
      <c r="U41" s="41"/>
      <c r="V41" s="41"/>
    </row>
    <row r="42" spans="2:22" ht="39.75" customHeight="1" x14ac:dyDescent="0.25">
      <c r="B42" s="9">
        <v>1000</v>
      </c>
      <c r="C42" s="9">
        <v>1100</v>
      </c>
      <c r="D42" s="9">
        <v>113</v>
      </c>
      <c r="E42" s="138"/>
      <c r="F42" s="10" t="s">
        <v>54</v>
      </c>
      <c r="G42" s="126"/>
      <c r="H42" s="11"/>
      <c r="I42" s="12"/>
      <c r="J42" s="12"/>
      <c r="K42" s="12">
        <v>0</v>
      </c>
      <c r="L42" s="12"/>
      <c r="M42" s="12"/>
      <c r="N42" s="12">
        <v>0</v>
      </c>
      <c r="O42" s="12">
        <v>0</v>
      </c>
      <c r="P42" s="19"/>
      <c r="Q42" s="20"/>
      <c r="R42" s="41"/>
      <c r="S42" s="41"/>
      <c r="T42" s="41"/>
      <c r="U42" s="41"/>
      <c r="V42" s="41"/>
    </row>
    <row r="43" spans="2:22" ht="34.5" customHeight="1" x14ac:dyDescent="0.25">
      <c r="B43" s="54"/>
      <c r="C43" s="54"/>
      <c r="D43" s="54"/>
      <c r="E43" s="24" t="s">
        <v>55</v>
      </c>
      <c r="F43" s="25"/>
      <c r="G43" s="61"/>
      <c r="H43" s="58"/>
      <c r="I43" s="27">
        <f>SUM(I40:I42)</f>
        <v>9979.7599999999984</v>
      </c>
      <c r="J43" s="27">
        <f t="shared" ref="J43:O43" si="10">SUM(J40:J42)</f>
        <v>0</v>
      </c>
      <c r="K43" s="27">
        <f t="shared" si="10"/>
        <v>9979.7599999999984</v>
      </c>
      <c r="L43" s="27">
        <f t="shared" si="10"/>
        <v>0</v>
      </c>
      <c r="M43" s="27">
        <f t="shared" si="10"/>
        <v>929.76</v>
      </c>
      <c r="N43" s="27">
        <f t="shared" si="10"/>
        <v>929.76</v>
      </c>
      <c r="O43" s="27">
        <f t="shared" si="10"/>
        <v>9050</v>
      </c>
      <c r="P43" s="28"/>
      <c r="Q43" s="20"/>
      <c r="R43" s="41"/>
      <c r="S43" s="41"/>
      <c r="T43" s="41"/>
      <c r="U43" s="41"/>
      <c r="V43" s="41"/>
    </row>
    <row r="44" spans="2:22" ht="39.75" customHeight="1" x14ac:dyDescent="0.25">
      <c r="B44" s="9">
        <v>1000</v>
      </c>
      <c r="C44" s="9">
        <v>1100</v>
      </c>
      <c r="D44" s="9">
        <v>113</v>
      </c>
      <c r="E44" s="106" t="s">
        <v>136</v>
      </c>
      <c r="F44" s="59" t="s">
        <v>57</v>
      </c>
      <c r="G44" s="119"/>
      <c r="H44" s="11">
        <v>15</v>
      </c>
      <c r="I44" s="12">
        <v>8333</v>
      </c>
      <c r="J44" s="12"/>
      <c r="K44" s="12">
        <v>8333</v>
      </c>
      <c r="L44" s="12"/>
      <c r="M44" s="12">
        <v>1141</v>
      </c>
      <c r="N44" s="60">
        <v>1141</v>
      </c>
      <c r="O44" s="12">
        <f>K44-N44</f>
        <v>7192</v>
      </c>
      <c r="P44" s="176"/>
      <c r="Q44" s="41"/>
      <c r="R44" s="20"/>
    </row>
    <row r="45" spans="2:22" ht="39.75" customHeight="1" x14ac:dyDescent="0.25">
      <c r="B45" s="9">
        <v>1000</v>
      </c>
      <c r="C45" s="9">
        <v>1100</v>
      </c>
      <c r="D45" s="9">
        <v>113</v>
      </c>
      <c r="E45" s="138"/>
      <c r="F45" s="59" t="s">
        <v>58</v>
      </c>
      <c r="G45" s="126"/>
      <c r="H45" s="11"/>
      <c r="I45" s="12"/>
      <c r="J45" s="12"/>
      <c r="K45" s="12">
        <v>0</v>
      </c>
      <c r="L45" s="12"/>
      <c r="M45" s="12"/>
      <c r="N45" s="60"/>
      <c r="O45" s="12">
        <v>0</v>
      </c>
      <c r="P45" s="176"/>
      <c r="Q45" s="41"/>
      <c r="R45" s="20"/>
    </row>
    <row r="46" spans="2:22" ht="39.75" customHeight="1" x14ac:dyDescent="0.25">
      <c r="B46" s="9">
        <v>1000</v>
      </c>
      <c r="C46" s="9">
        <v>1100</v>
      </c>
      <c r="D46" s="9">
        <v>113</v>
      </c>
      <c r="E46" s="106" t="s">
        <v>137</v>
      </c>
      <c r="F46" s="59" t="s">
        <v>36</v>
      </c>
      <c r="G46" s="119"/>
      <c r="H46" s="11">
        <v>15</v>
      </c>
      <c r="I46" s="12">
        <v>3089.65</v>
      </c>
      <c r="J46" s="12">
        <v>0</v>
      </c>
      <c r="K46" s="12">
        <v>3089.65</v>
      </c>
      <c r="L46" s="12"/>
      <c r="M46" s="12">
        <v>89.65</v>
      </c>
      <c r="N46" s="60">
        <v>89.65</v>
      </c>
      <c r="O46" s="12">
        <f>K46-N46</f>
        <v>3000</v>
      </c>
      <c r="P46" s="176"/>
      <c r="Q46" s="41"/>
      <c r="R46" s="20"/>
    </row>
    <row r="47" spans="2:22" ht="39.75" customHeight="1" x14ac:dyDescent="0.25">
      <c r="B47" s="9">
        <v>1000</v>
      </c>
      <c r="C47" s="9">
        <v>1100</v>
      </c>
      <c r="D47" s="9">
        <v>113</v>
      </c>
      <c r="E47" s="138"/>
      <c r="F47" s="59" t="s">
        <v>59</v>
      </c>
      <c r="G47" s="126"/>
      <c r="H47" s="11"/>
      <c r="I47" s="12"/>
      <c r="J47" s="12">
        <v>0</v>
      </c>
      <c r="K47" s="12">
        <v>0</v>
      </c>
      <c r="L47" s="12"/>
      <c r="M47" s="12"/>
      <c r="N47" s="60"/>
      <c r="O47" s="12">
        <v>0</v>
      </c>
      <c r="P47" s="176"/>
      <c r="Q47" s="41"/>
      <c r="R47" s="20"/>
    </row>
    <row r="48" spans="2:22" ht="39.75" customHeight="1" x14ac:dyDescent="0.25">
      <c r="B48" s="9">
        <v>1000</v>
      </c>
      <c r="C48" s="9">
        <v>1100</v>
      </c>
      <c r="D48" s="9">
        <v>113</v>
      </c>
      <c r="E48" s="138" t="s">
        <v>60</v>
      </c>
      <c r="F48" s="59" t="s">
        <v>59</v>
      </c>
      <c r="G48" s="126"/>
      <c r="H48" s="11">
        <v>15</v>
      </c>
      <c r="I48" s="12">
        <v>4357.84</v>
      </c>
      <c r="J48" s="12">
        <v>0</v>
      </c>
      <c r="K48" s="12">
        <f>I48-J48</f>
        <v>4357.84</v>
      </c>
      <c r="L48" s="12"/>
      <c r="M48" s="12">
        <v>357.84</v>
      </c>
      <c r="N48" s="12">
        <v>357.84</v>
      </c>
      <c r="O48" s="12">
        <f>K48-N48</f>
        <v>4000</v>
      </c>
      <c r="P48" s="176"/>
      <c r="Q48" s="41"/>
      <c r="R48" s="20"/>
    </row>
    <row r="49" spans="2:22" ht="33.75" customHeight="1" x14ac:dyDescent="0.25">
      <c r="B49" s="23"/>
      <c r="C49" s="23"/>
      <c r="D49" s="23"/>
      <c r="E49" s="102" t="s">
        <v>62</v>
      </c>
      <c r="F49" s="33"/>
      <c r="G49" s="120"/>
      <c r="H49" s="40"/>
      <c r="I49" s="26">
        <f>SUM(I44:I48)</f>
        <v>15780.49</v>
      </c>
      <c r="J49" s="26">
        <f t="shared" ref="J49:O49" si="11">SUM(J44:J48)</f>
        <v>0</v>
      </c>
      <c r="K49" s="26">
        <f t="shared" si="11"/>
        <v>15780.49</v>
      </c>
      <c r="L49" s="26">
        <f t="shared" si="11"/>
        <v>0</v>
      </c>
      <c r="M49" s="26">
        <f t="shared" si="11"/>
        <v>1588.49</v>
      </c>
      <c r="N49" s="26">
        <f t="shared" si="11"/>
        <v>1588.49</v>
      </c>
      <c r="O49" s="26">
        <f t="shared" si="11"/>
        <v>14192</v>
      </c>
      <c r="P49" s="33"/>
      <c r="Q49" s="41"/>
      <c r="R49" s="20"/>
    </row>
    <row r="50" spans="2:22" x14ac:dyDescent="0.25">
      <c r="B50" s="43"/>
      <c r="C50" s="43"/>
      <c r="D50" s="43"/>
      <c r="E50" s="44"/>
      <c r="F50" s="15"/>
      <c r="G50" s="100"/>
      <c r="H50" s="45"/>
      <c r="I50" s="45"/>
      <c r="J50" s="45"/>
      <c r="K50" s="45"/>
      <c r="L50" s="45"/>
      <c r="M50" s="45"/>
      <c r="N50" s="45"/>
      <c r="O50" s="45"/>
      <c r="P50" s="14"/>
      <c r="Q50" s="41"/>
      <c r="R50" s="20"/>
    </row>
    <row r="51" spans="2:22" ht="42" customHeight="1" x14ac:dyDescent="0.25">
      <c r="B51" s="43"/>
      <c r="C51" s="43"/>
      <c r="D51" s="43"/>
      <c r="E51" s="418"/>
      <c r="F51" s="418"/>
      <c r="G51" s="418"/>
      <c r="H51" s="391"/>
      <c r="I51" s="391"/>
      <c r="J51" s="391"/>
      <c r="K51" s="391"/>
      <c r="L51" s="391"/>
      <c r="M51" s="391"/>
      <c r="N51" s="391"/>
      <c r="O51" s="391"/>
      <c r="P51" s="14"/>
      <c r="Q51" s="41"/>
      <c r="R51" s="41"/>
    </row>
    <row r="52" spans="2:22" ht="18" x14ac:dyDescent="0.25">
      <c r="B52" s="43"/>
      <c r="C52" s="43"/>
      <c r="D52" s="43"/>
      <c r="E52" s="391" t="s">
        <v>0</v>
      </c>
      <c r="F52" s="391"/>
      <c r="G52" s="391"/>
      <c r="H52" s="45"/>
      <c r="I52" s="45"/>
      <c r="J52" s="45"/>
      <c r="K52" s="45"/>
      <c r="L52" s="45"/>
      <c r="M52" s="45"/>
      <c r="N52" s="45"/>
      <c r="O52" s="45"/>
      <c r="P52" s="14"/>
      <c r="Q52" s="41"/>
      <c r="R52" s="41"/>
      <c r="S52" s="1"/>
      <c r="T52" s="1"/>
      <c r="U52" s="1"/>
      <c r="V52" s="1"/>
    </row>
    <row r="53" spans="2:22" ht="18" x14ac:dyDescent="0.25">
      <c r="B53" s="3"/>
      <c r="C53" s="41"/>
      <c r="D53" s="41"/>
      <c r="E53" s="391" t="s">
        <v>1</v>
      </c>
      <c r="F53" s="391"/>
      <c r="G53" s="391"/>
      <c r="H53" s="391" t="s">
        <v>192</v>
      </c>
      <c r="I53" s="391"/>
      <c r="J53" s="391"/>
      <c r="K53" s="391"/>
      <c r="L53" s="391"/>
      <c r="M53" s="391"/>
      <c r="N53" s="391"/>
      <c r="O53" s="391"/>
      <c r="P53" s="41"/>
      <c r="Q53" s="20"/>
      <c r="R53" s="41"/>
      <c r="S53" s="1"/>
      <c r="T53" s="1"/>
      <c r="U53" s="1"/>
      <c r="V53" s="1"/>
    </row>
    <row r="54" spans="2:22" ht="18" x14ac:dyDescent="0.25">
      <c r="B54" s="4"/>
      <c r="C54" s="41"/>
      <c r="D54" s="41"/>
      <c r="E54" s="391"/>
      <c r="F54" s="391"/>
      <c r="G54" s="391"/>
      <c r="H54" s="46"/>
      <c r="I54" s="46"/>
      <c r="J54" s="46"/>
      <c r="K54" s="46"/>
      <c r="L54" s="46"/>
      <c r="M54" s="46"/>
      <c r="N54" s="46"/>
      <c r="O54" s="46"/>
      <c r="P54" s="41"/>
      <c r="Q54" s="41"/>
      <c r="R54" s="41"/>
      <c r="S54" s="1"/>
      <c r="T54" s="1"/>
      <c r="U54" s="1"/>
      <c r="V54" s="1"/>
    </row>
    <row r="55" spans="2:22" x14ac:dyDescent="0.25">
      <c r="B55" s="402" t="s">
        <v>9</v>
      </c>
      <c r="C55" s="402" t="s">
        <v>10</v>
      </c>
      <c r="D55" s="402" t="s">
        <v>11</v>
      </c>
      <c r="E55" s="404" t="s">
        <v>2</v>
      </c>
      <c r="F55" s="396" t="s">
        <v>38</v>
      </c>
      <c r="G55" s="396" t="s">
        <v>4</v>
      </c>
      <c r="H55" s="409" t="s">
        <v>12</v>
      </c>
      <c r="I55" s="47" t="s">
        <v>39</v>
      </c>
      <c r="J55" s="47"/>
      <c r="K55" s="48"/>
      <c r="L55" s="423" t="s">
        <v>6</v>
      </c>
      <c r="M55" s="424"/>
      <c r="N55" s="425"/>
      <c r="O55" s="396" t="s">
        <v>7</v>
      </c>
      <c r="P55" s="404" t="s">
        <v>8</v>
      </c>
      <c r="Q55" s="41"/>
      <c r="R55" s="41"/>
      <c r="S55" s="1"/>
      <c r="T55" s="1"/>
      <c r="U55" s="1"/>
      <c r="V55" s="1"/>
    </row>
    <row r="56" spans="2:22" x14ac:dyDescent="0.25">
      <c r="B56" s="421"/>
      <c r="C56" s="421"/>
      <c r="D56" s="421"/>
      <c r="E56" s="405"/>
      <c r="F56" s="397"/>
      <c r="G56" s="397"/>
      <c r="H56" s="422"/>
      <c r="I56" s="409" t="s">
        <v>13</v>
      </c>
      <c r="J56" s="409" t="s">
        <v>14</v>
      </c>
      <c r="K56" s="426" t="s">
        <v>15</v>
      </c>
      <c r="L56" s="409" t="s">
        <v>16</v>
      </c>
      <c r="M56" s="402" t="s">
        <v>17</v>
      </c>
      <c r="N56" s="402" t="s">
        <v>18</v>
      </c>
      <c r="O56" s="397"/>
      <c r="P56" s="405"/>
      <c r="Q56" s="41"/>
      <c r="R56" s="41"/>
      <c r="S56" s="1"/>
      <c r="T56" s="1"/>
      <c r="U56" s="1"/>
      <c r="V56" s="1"/>
    </row>
    <row r="57" spans="2:22" ht="20.25" customHeight="1" x14ac:dyDescent="0.25">
      <c r="B57" s="403"/>
      <c r="C57" s="403"/>
      <c r="D57" s="403"/>
      <c r="E57" s="406"/>
      <c r="F57" s="398"/>
      <c r="G57" s="398"/>
      <c r="H57" s="410"/>
      <c r="I57" s="410"/>
      <c r="J57" s="410"/>
      <c r="K57" s="427"/>
      <c r="L57" s="410"/>
      <c r="M57" s="403"/>
      <c r="N57" s="403"/>
      <c r="O57" s="398"/>
      <c r="P57" s="406"/>
      <c r="Q57" s="41"/>
      <c r="R57" s="41"/>
      <c r="S57" s="1"/>
      <c r="T57" s="1"/>
      <c r="U57" s="1"/>
      <c r="V57" s="1"/>
    </row>
    <row r="58" spans="2:22" ht="35.1" customHeight="1" x14ac:dyDescent="0.25">
      <c r="B58" s="11">
        <v>1000</v>
      </c>
      <c r="C58" s="9">
        <v>1100</v>
      </c>
      <c r="D58" s="9">
        <v>113</v>
      </c>
      <c r="E58" s="106" t="s">
        <v>127</v>
      </c>
      <c r="F58" s="10" t="s">
        <v>40</v>
      </c>
      <c r="G58" s="124"/>
      <c r="H58" s="11">
        <v>15</v>
      </c>
      <c r="I58" s="12">
        <v>5928.06</v>
      </c>
      <c r="J58" s="12"/>
      <c r="K58" s="12">
        <f>I58-J58</f>
        <v>5928.06</v>
      </c>
      <c r="L58" s="12"/>
      <c r="M58" s="12">
        <v>628.05999999999995</v>
      </c>
      <c r="N58" s="12">
        <v>628.05999999999995</v>
      </c>
      <c r="O58" s="12">
        <f>K58-N58</f>
        <v>5300</v>
      </c>
      <c r="P58" s="49"/>
      <c r="Q58" s="41"/>
      <c r="R58" s="41"/>
      <c r="S58" s="1"/>
      <c r="T58" s="1"/>
      <c r="U58" s="1"/>
      <c r="V58" s="1"/>
    </row>
    <row r="59" spans="2:22" ht="35.1" customHeight="1" x14ac:dyDescent="0.25">
      <c r="B59" s="11">
        <v>1000</v>
      </c>
      <c r="C59" s="9">
        <v>1100</v>
      </c>
      <c r="D59" s="9">
        <v>113</v>
      </c>
      <c r="E59" s="42" t="s">
        <v>165</v>
      </c>
      <c r="F59" s="50" t="s">
        <v>187</v>
      </c>
      <c r="G59" s="125"/>
      <c r="H59" s="11">
        <v>15</v>
      </c>
      <c r="I59" s="12">
        <v>4357.84</v>
      </c>
      <c r="J59" s="12">
        <v>0</v>
      </c>
      <c r="K59" s="12">
        <f>I59-J59</f>
        <v>4357.84</v>
      </c>
      <c r="L59" s="12"/>
      <c r="M59" s="12">
        <v>357.84</v>
      </c>
      <c r="N59" s="12">
        <v>357.84</v>
      </c>
      <c r="O59" s="12">
        <f>K59-N59</f>
        <v>4000</v>
      </c>
      <c r="P59" s="49"/>
      <c r="Q59" s="41"/>
      <c r="R59" s="41"/>
      <c r="S59" s="1"/>
      <c r="T59" s="1"/>
      <c r="U59" s="1"/>
      <c r="V59" s="1"/>
    </row>
    <row r="60" spans="2:22" ht="35.1" customHeight="1" x14ac:dyDescent="0.25">
      <c r="B60" s="9">
        <v>1000</v>
      </c>
      <c r="C60" s="9">
        <v>1100</v>
      </c>
      <c r="D60" s="9">
        <v>113</v>
      </c>
      <c r="E60" s="138" t="s">
        <v>41</v>
      </c>
      <c r="F60" s="10" t="s">
        <v>42</v>
      </c>
      <c r="G60" s="126"/>
      <c r="H60" s="11">
        <v>15</v>
      </c>
      <c r="I60" s="12">
        <v>4357.84</v>
      </c>
      <c r="J60" s="12">
        <v>0</v>
      </c>
      <c r="K60" s="12">
        <f>I60-J60</f>
        <v>4357.84</v>
      </c>
      <c r="L60" s="12"/>
      <c r="M60" s="12">
        <v>357.84</v>
      </c>
      <c r="N60" s="12">
        <v>357.84</v>
      </c>
      <c r="O60" s="12">
        <f>K60-N60</f>
        <v>4000</v>
      </c>
      <c r="P60" s="19"/>
      <c r="Q60" s="20"/>
      <c r="R60" s="20"/>
      <c r="S60" s="1"/>
      <c r="T60" s="1"/>
      <c r="U60" s="1"/>
      <c r="V60" s="1"/>
    </row>
    <row r="61" spans="2:22" ht="35.1" customHeight="1" x14ac:dyDescent="0.25">
      <c r="B61" s="9">
        <v>1000</v>
      </c>
      <c r="C61" s="9">
        <v>1100</v>
      </c>
      <c r="D61" s="9">
        <v>113</v>
      </c>
      <c r="E61" s="106" t="s">
        <v>128</v>
      </c>
      <c r="F61" s="51" t="s">
        <v>43</v>
      </c>
      <c r="G61" s="121"/>
      <c r="H61" s="11">
        <v>15</v>
      </c>
      <c r="I61" s="12">
        <v>5928.06</v>
      </c>
      <c r="J61" s="12"/>
      <c r="K61" s="12">
        <f t="shared" ref="K61" si="12">I61-J61</f>
        <v>5928.06</v>
      </c>
      <c r="L61" s="12"/>
      <c r="M61" s="12">
        <v>628.05999999999995</v>
      </c>
      <c r="N61" s="12">
        <v>628.05999999999995</v>
      </c>
      <c r="O61" s="12">
        <f>K61-N61</f>
        <v>5300</v>
      </c>
      <c r="P61" s="19"/>
      <c r="Q61" s="20"/>
      <c r="R61" s="20"/>
      <c r="S61" s="1"/>
      <c r="T61" s="1"/>
      <c r="U61" s="1"/>
      <c r="V61" s="1"/>
    </row>
    <row r="62" spans="2:22" ht="35.1" customHeight="1" x14ac:dyDescent="0.25">
      <c r="B62" s="9">
        <v>1000</v>
      </c>
      <c r="C62" s="9">
        <v>1100</v>
      </c>
      <c r="D62" s="9">
        <v>113</v>
      </c>
      <c r="E62" s="106" t="s">
        <v>129</v>
      </c>
      <c r="F62" s="10" t="s">
        <v>23</v>
      </c>
      <c r="G62" s="119"/>
      <c r="H62" s="11">
        <v>15</v>
      </c>
      <c r="I62" s="12">
        <v>2379.1999999999998</v>
      </c>
      <c r="J62" s="12">
        <v>20.8</v>
      </c>
      <c r="K62" s="12">
        <f>I62+J62</f>
        <v>2400</v>
      </c>
      <c r="L62" s="12"/>
      <c r="M62" s="12">
        <v>0</v>
      </c>
      <c r="N62" s="13">
        <v>0</v>
      </c>
      <c r="O62" s="12">
        <f t="shared" ref="O62:O63" si="13">K62-N62</f>
        <v>2400</v>
      </c>
      <c r="P62" s="19"/>
      <c r="Q62" s="20"/>
      <c r="R62" s="20"/>
      <c r="S62" s="1"/>
      <c r="T62" s="1"/>
      <c r="U62" s="1"/>
      <c r="V62" s="1"/>
    </row>
    <row r="63" spans="2:22" ht="35.1" customHeight="1" x14ac:dyDescent="0.25">
      <c r="B63" s="11">
        <v>1000</v>
      </c>
      <c r="C63" s="11">
        <v>1100</v>
      </c>
      <c r="D63" s="11">
        <v>113</v>
      </c>
      <c r="E63" s="106"/>
      <c r="F63" s="52" t="s">
        <v>42</v>
      </c>
      <c r="G63" s="121"/>
      <c r="H63" s="11"/>
      <c r="I63" s="12"/>
      <c r="J63" s="12"/>
      <c r="K63" s="12"/>
      <c r="L63" s="12"/>
      <c r="M63" s="12"/>
      <c r="N63" s="12"/>
      <c r="O63" s="12">
        <f t="shared" si="13"/>
        <v>0</v>
      </c>
      <c r="P63" s="49"/>
      <c r="Q63" s="41"/>
      <c r="R63" s="41"/>
      <c r="S63" s="1"/>
      <c r="T63" s="1"/>
      <c r="U63" s="1"/>
      <c r="V63" s="1"/>
    </row>
    <row r="64" spans="2:22" ht="24" customHeight="1" x14ac:dyDescent="0.25">
      <c r="B64" s="53"/>
      <c r="C64" s="54"/>
      <c r="D64" s="54"/>
      <c r="E64" s="24" t="s">
        <v>44</v>
      </c>
      <c r="F64" s="25"/>
      <c r="G64" s="34"/>
      <c r="H64" s="26"/>
      <c r="I64" s="26">
        <f>SUM(I58:I63)</f>
        <v>22951.000000000004</v>
      </c>
      <c r="J64" s="26">
        <f t="shared" ref="J64:O64" si="14">SUM(J58:J63)</f>
        <v>20.8</v>
      </c>
      <c r="K64" s="26">
        <f t="shared" si="14"/>
        <v>22971.800000000003</v>
      </c>
      <c r="L64" s="26">
        <f t="shared" si="14"/>
        <v>0</v>
      </c>
      <c r="M64" s="26">
        <f t="shared" si="14"/>
        <v>1971.7999999999997</v>
      </c>
      <c r="N64" s="26">
        <f t="shared" si="14"/>
        <v>1971.7999999999997</v>
      </c>
      <c r="O64" s="26">
        <f t="shared" si="14"/>
        <v>21000</v>
      </c>
      <c r="P64" s="55"/>
      <c r="Q64" s="41"/>
      <c r="R64" s="41"/>
      <c r="S64" s="1"/>
      <c r="T64" s="1"/>
      <c r="U64" s="1"/>
      <c r="V64" s="1"/>
    </row>
    <row r="65" spans="2:22" ht="35.1" customHeight="1" x14ac:dyDescent="0.25">
      <c r="B65" s="9">
        <v>1000</v>
      </c>
      <c r="C65" s="9">
        <v>1100</v>
      </c>
      <c r="D65" s="9">
        <v>113</v>
      </c>
      <c r="E65" s="138"/>
      <c r="F65" s="10"/>
      <c r="G65" s="126"/>
      <c r="H65" s="11"/>
      <c r="I65" s="12"/>
      <c r="J65" s="12"/>
      <c r="K65" s="12">
        <v>0</v>
      </c>
      <c r="L65" s="12"/>
      <c r="M65" s="12"/>
      <c r="N65" s="12">
        <v>0</v>
      </c>
      <c r="O65" s="12">
        <v>0</v>
      </c>
      <c r="P65" s="10"/>
      <c r="Q65" s="14"/>
      <c r="R65" s="15"/>
      <c r="S65" s="15"/>
      <c r="T65" s="15"/>
      <c r="U65" s="15"/>
      <c r="V65" s="15"/>
    </row>
    <row r="66" spans="2:22" s="109" customFormat="1" ht="35.1" customHeight="1" x14ac:dyDescent="0.25">
      <c r="B66" s="29">
        <v>1000</v>
      </c>
      <c r="C66" s="29">
        <v>1100</v>
      </c>
      <c r="D66" s="29">
        <v>113</v>
      </c>
      <c r="E66" s="106" t="s">
        <v>130</v>
      </c>
      <c r="F66" s="18" t="s">
        <v>45</v>
      </c>
      <c r="G66" s="138"/>
      <c r="H66" s="11">
        <v>15</v>
      </c>
      <c r="I66" s="114">
        <v>5562.4</v>
      </c>
      <c r="J66" s="114"/>
      <c r="K66" s="114">
        <f>I66-J66</f>
        <v>5562.4</v>
      </c>
      <c r="L66" s="114"/>
      <c r="M66" s="114">
        <v>562.4</v>
      </c>
      <c r="N66" s="114">
        <f>M66</f>
        <v>562.4</v>
      </c>
      <c r="O66" s="115">
        <f>K66-N66</f>
        <v>5000</v>
      </c>
      <c r="P66" s="18"/>
      <c r="Q66" s="14"/>
      <c r="R66" s="15"/>
      <c r="S66" s="15"/>
      <c r="T66" s="15"/>
      <c r="U66" s="15"/>
      <c r="V66" s="15"/>
    </row>
    <row r="67" spans="2:22" s="109" customFormat="1" ht="35.1" customHeight="1" x14ac:dyDescent="0.25">
      <c r="B67" s="29">
        <v>1000</v>
      </c>
      <c r="C67" s="29">
        <v>1100</v>
      </c>
      <c r="D67" s="29">
        <v>113</v>
      </c>
      <c r="E67" s="106"/>
      <c r="F67" s="18"/>
      <c r="G67" s="127"/>
      <c r="I67" s="13"/>
      <c r="J67" s="13"/>
      <c r="K67" s="13"/>
      <c r="L67" s="13"/>
      <c r="M67" s="13"/>
      <c r="N67" s="13"/>
      <c r="O67" s="13"/>
      <c r="P67" s="22"/>
      <c r="Q67" s="20"/>
      <c r="R67" s="41"/>
      <c r="S67" s="41"/>
      <c r="T67" s="41"/>
      <c r="U67" s="41"/>
      <c r="V67" s="41"/>
    </row>
    <row r="68" spans="2:22" ht="35.1" customHeight="1" x14ac:dyDescent="0.25">
      <c r="B68" s="9">
        <v>1000</v>
      </c>
      <c r="C68" s="9">
        <v>1100</v>
      </c>
      <c r="D68" s="9">
        <v>113</v>
      </c>
      <c r="E68" s="138"/>
      <c r="F68" s="10" t="s">
        <v>36</v>
      </c>
      <c r="G68" s="126"/>
      <c r="H68" s="11"/>
      <c r="I68" s="12"/>
      <c r="J68" s="12"/>
      <c r="K68" s="12"/>
      <c r="L68" s="12"/>
      <c r="M68" s="12">
        <v>0</v>
      </c>
      <c r="N68" s="12">
        <v>0</v>
      </c>
      <c r="O68" s="12">
        <v>0</v>
      </c>
      <c r="P68" s="19"/>
      <c r="Q68" s="20"/>
      <c r="R68" s="41"/>
      <c r="S68" s="41"/>
      <c r="T68" s="41"/>
      <c r="U68" s="41"/>
      <c r="V68" s="41"/>
    </row>
    <row r="69" spans="2:22" ht="35.1" customHeight="1" x14ac:dyDescent="0.25">
      <c r="B69" s="9">
        <v>1000</v>
      </c>
      <c r="C69" s="9">
        <v>1100</v>
      </c>
      <c r="D69" s="9">
        <v>113</v>
      </c>
      <c r="E69" s="106" t="s">
        <v>131</v>
      </c>
      <c r="F69" s="10" t="s">
        <v>23</v>
      </c>
      <c r="G69" s="119"/>
      <c r="H69" s="11">
        <v>15</v>
      </c>
      <c r="I69" s="12">
        <v>2379.1999999999998</v>
      </c>
      <c r="J69" s="12">
        <v>20.8</v>
      </c>
      <c r="K69" s="12">
        <f>I69+J69</f>
        <v>2400</v>
      </c>
      <c r="L69" s="12"/>
      <c r="M69" s="12">
        <v>0</v>
      </c>
      <c r="N69" s="13">
        <v>0</v>
      </c>
      <c r="O69" s="12">
        <f t="shared" ref="O69" si="15">K69-N69</f>
        <v>2400</v>
      </c>
      <c r="P69" s="19"/>
      <c r="Q69" s="20"/>
      <c r="R69" s="20"/>
      <c r="S69" s="41"/>
      <c r="T69" s="41"/>
      <c r="U69" s="41"/>
      <c r="V69" s="41"/>
    </row>
    <row r="70" spans="2:22" ht="35.1" customHeight="1" x14ac:dyDescent="0.25">
      <c r="B70" s="9">
        <v>1000</v>
      </c>
      <c r="C70" s="9">
        <v>1100</v>
      </c>
      <c r="D70" s="9">
        <v>113</v>
      </c>
      <c r="E70" s="138" t="s">
        <v>46</v>
      </c>
      <c r="F70" s="10" t="s">
        <v>47</v>
      </c>
      <c r="G70" s="126"/>
      <c r="H70" s="11">
        <v>15</v>
      </c>
      <c r="I70" s="12">
        <v>1975</v>
      </c>
      <c r="J70" s="12">
        <v>75</v>
      </c>
      <c r="K70" s="12">
        <f>I70+J70</f>
        <v>2050</v>
      </c>
      <c r="L70" s="12"/>
      <c r="M70" s="12"/>
      <c r="N70" s="12"/>
      <c r="O70" s="12">
        <f>K70</f>
        <v>2050</v>
      </c>
      <c r="P70" s="19"/>
      <c r="Q70" s="14"/>
      <c r="R70" s="15"/>
      <c r="S70" s="15"/>
      <c r="T70" s="15"/>
      <c r="U70" s="15"/>
      <c r="V70" s="15"/>
    </row>
    <row r="71" spans="2:22" ht="18.75" customHeight="1" x14ac:dyDescent="0.25">
      <c r="B71" s="54"/>
      <c r="C71" s="54"/>
      <c r="D71" s="54"/>
      <c r="E71" s="24" t="s">
        <v>48</v>
      </c>
      <c r="F71" s="25"/>
      <c r="G71" s="61"/>
      <c r="H71" s="56"/>
      <c r="I71" s="27">
        <f>SUM(I65:I70)</f>
        <v>9916.5999999999985</v>
      </c>
      <c r="J71" s="27">
        <f t="shared" ref="J71:O71" si="16">SUM(J65:J70)</f>
        <v>95.8</v>
      </c>
      <c r="K71" s="27">
        <f t="shared" si="16"/>
        <v>10012.4</v>
      </c>
      <c r="L71" s="27">
        <f t="shared" si="16"/>
        <v>0</v>
      </c>
      <c r="M71" s="27">
        <f t="shared" si="16"/>
        <v>562.4</v>
      </c>
      <c r="N71" s="27">
        <f t="shared" si="16"/>
        <v>562.4</v>
      </c>
      <c r="O71" s="27">
        <f t="shared" si="16"/>
        <v>9450</v>
      </c>
      <c r="P71" s="57"/>
      <c r="Q71" s="20"/>
      <c r="R71" s="41"/>
      <c r="S71" s="41"/>
      <c r="T71" s="41"/>
      <c r="U71" s="41"/>
      <c r="V71" s="41"/>
    </row>
    <row r="72" spans="2:22" ht="35.1" customHeight="1" x14ac:dyDescent="0.25">
      <c r="B72" s="9">
        <v>1000</v>
      </c>
      <c r="C72" s="9">
        <v>1100</v>
      </c>
      <c r="D72" s="9">
        <v>113</v>
      </c>
      <c r="E72" s="106" t="s">
        <v>132</v>
      </c>
      <c r="F72" s="50" t="s">
        <v>49</v>
      </c>
      <c r="G72" s="138"/>
      <c r="H72" s="11">
        <v>15</v>
      </c>
      <c r="I72" s="12">
        <v>9541</v>
      </c>
      <c r="J72" s="12">
        <v>0</v>
      </c>
      <c r="K72" s="12">
        <v>9541</v>
      </c>
      <c r="L72" s="12"/>
      <c r="M72" s="12">
        <v>1400</v>
      </c>
      <c r="N72" s="12">
        <f>M72</f>
        <v>1400</v>
      </c>
      <c r="O72" s="12">
        <f>K72-N72</f>
        <v>8141</v>
      </c>
      <c r="P72" s="19"/>
      <c r="Q72" s="20"/>
      <c r="R72" s="41"/>
      <c r="S72" s="41"/>
      <c r="T72" s="41"/>
      <c r="U72" s="41"/>
      <c r="V72" s="41"/>
    </row>
    <row r="73" spans="2:22" ht="35.1" customHeight="1" x14ac:dyDescent="0.25">
      <c r="B73" s="9">
        <v>1000</v>
      </c>
      <c r="C73" s="9">
        <v>1100</v>
      </c>
      <c r="D73" s="9">
        <v>113</v>
      </c>
      <c r="E73" s="138"/>
      <c r="F73" s="136" t="s">
        <v>162</v>
      </c>
      <c r="G73" s="126"/>
      <c r="H73" s="11"/>
      <c r="I73" s="12"/>
      <c r="J73" s="12"/>
      <c r="K73" s="12"/>
      <c r="L73" s="12"/>
      <c r="M73" s="12"/>
      <c r="N73" s="12"/>
      <c r="O73" s="12"/>
      <c r="P73" s="19"/>
      <c r="Q73" s="20"/>
      <c r="R73" s="41"/>
      <c r="S73" s="41"/>
      <c r="T73" s="41"/>
      <c r="U73" s="41"/>
      <c r="V73" s="41"/>
    </row>
    <row r="74" spans="2:22" ht="35.1" customHeight="1" x14ac:dyDescent="0.25">
      <c r="B74" s="9">
        <v>1000</v>
      </c>
      <c r="C74" s="9">
        <v>1100</v>
      </c>
      <c r="D74" s="9">
        <v>113</v>
      </c>
      <c r="E74" s="106"/>
      <c r="F74" s="10"/>
      <c r="G74" s="119"/>
      <c r="H74" s="11"/>
      <c r="I74" s="12"/>
      <c r="J74" s="12">
        <v>0</v>
      </c>
      <c r="K74" s="12">
        <f>I74-J74</f>
        <v>0</v>
      </c>
      <c r="L74" s="12"/>
      <c r="M74" s="12"/>
      <c r="N74" s="12"/>
      <c r="O74" s="12">
        <f>K74-N74</f>
        <v>0</v>
      </c>
      <c r="P74" s="19"/>
      <c r="Q74" s="20"/>
      <c r="R74" s="41"/>
      <c r="S74" s="41"/>
      <c r="T74" s="41"/>
      <c r="U74" s="41"/>
      <c r="V74" s="41"/>
    </row>
    <row r="75" spans="2:22" ht="35.1" customHeight="1" x14ac:dyDescent="0.25">
      <c r="B75" s="9">
        <v>1000</v>
      </c>
      <c r="C75" s="9">
        <v>1100</v>
      </c>
      <c r="D75" s="9">
        <v>113</v>
      </c>
      <c r="E75" s="138" t="s">
        <v>193</v>
      </c>
      <c r="F75" s="10" t="s">
        <v>50</v>
      </c>
      <c r="G75" s="126"/>
      <c r="H75" s="11">
        <v>15</v>
      </c>
      <c r="I75" s="13">
        <v>4953.2</v>
      </c>
      <c r="J75" s="13"/>
      <c r="K75" s="12">
        <f t="shared" ref="K75" si="17">I75+J75</f>
        <v>4953.2</v>
      </c>
      <c r="L75" s="13"/>
      <c r="M75" s="13">
        <v>453.2</v>
      </c>
      <c r="N75" s="30">
        <f>M75</f>
        <v>453.2</v>
      </c>
      <c r="O75" s="12">
        <f>K75-N75</f>
        <v>4500</v>
      </c>
      <c r="P75" s="19"/>
      <c r="Q75" s="20"/>
      <c r="R75" s="41"/>
      <c r="S75" s="41"/>
      <c r="T75" s="41"/>
      <c r="U75" s="41"/>
      <c r="V75" s="41"/>
    </row>
    <row r="76" spans="2:22" ht="35.1" customHeight="1" x14ac:dyDescent="0.25">
      <c r="B76" s="9">
        <v>1000</v>
      </c>
      <c r="C76" s="9">
        <v>1100</v>
      </c>
      <c r="D76" s="9">
        <v>113</v>
      </c>
      <c r="E76" s="138" t="s">
        <v>185</v>
      </c>
      <c r="F76" s="10" t="s">
        <v>181</v>
      </c>
      <c r="G76" s="126"/>
      <c r="H76" s="11">
        <v>15</v>
      </c>
      <c r="I76" s="12">
        <v>4298.5</v>
      </c>
      <c r="J76" s="12">
        <v>0</v>
      </c>
      <c r="K76" s="12">
        <f>I76-J76</f>
        <v>4298.5</v>
      </c>
      <c r="L76" s="12"/>
      <c r="M76" s="12">
        <v>348.5</v>
      </c>
      <c r="N76" s="12">
        <v>348.5</v>
      </c>
      <c r="O76" s="12">
        <f>K76-N76</f>
        <v>3950</v>
      </c>
      <c r="P76" s="19"/>
      <c r="Q76" s="20"/>
      <c r="R76" s="41"/>
      <c r="S76" s="41"/>
      <c r="T76" s="41"/>
      <c r="U76" s="41"/>
      <c r="V76" s="41"/>
    </row>
    <row r="77" spans="2:22" ht="35.1" customHeight="1" x14ac:dyDescent="0.25">
      <c r="B77" s="9">
        <v>1000</v>
      </c>
      <c r="C77" s="9">
        <v>1100</v>
      </c>
      <c r="D77" s="9">
        <v>113</v>
      </c>
      <c r="E77" s="106" t="s">
        <v>133</v>
      </c>
      <c r="F77" s="50" t="s">
        <v>51</v>
      </c>
      <c r="G77" s="138"/>
      <c r="H77" s="11">
        <v>15</v>
      </c>
      <c r="I77" s="12">
        <v>4298.5</v>
      </c>
      <c r="J77" s="12">
        <v>0</v>
      </c>
      <c r="K77" s="12">
        <f>I77-J77</f>
        <v>4298.5</v>
      </c>
      <c r="L77" s="12"/>
      <c r="M77" s="12">
        <v>348.5</v>
      </c>
      <c r="N77" s="12">
        <v>348.5</v>
      </c>
      <c r="O77" s="12">
        <f>K77-N77</f>
        <v>3950</v>
      </c>
      <c r="P77" s="19"/>
      <c r="Q77" s="20"/>
      <c r="R77" s="41"/>
      <c r="S77" s="41"/>
      <c r="T77" s="41"/>
      <c r="U77" s="41"/>
      <c r="V77" s="41"/>
    </row>
    <row r="78" spans="2:22" ht="22.5" customHeight="1" x14ac:dyDescent="0.25">
      <c r="B78" s="24"/>
      <c r="C78" s="24"/>
      <c r="D78" s="24"/>
      <c r="E78" s="24" t="s">
        <v>52</v>
      </c>
      <c r="F78" s="25"/>
      <c r="G78" s="61"/>
      <c r="H78" s="56"/>
      <c r="I78" s="27">
        <f>SUM(I72:I77)</f>
        <v>23091.200000000001</v>
      </c>
      <c r="J78" s="27">
        <f t="shared" ref="J78:O78" si="18">SUM(J72:J77)</f>
        <v>0</v>
      </c>
      <c r="K78" s="27">
        <f t="shared" si="18"/>
        <v>23091.200000000001</v>
      </c>
      <c r="L78" s="27">
        <f t="shared" si="18"/>
        <v>0</v>
      </c>
      <c r="M78" s="27">
        <f t="shared" si="18"/>
        <v>2550.1999999999998</v>
      </c>
      <c r="N78" s="27">
        <f t="shared" si="18"/>
        <v>2550.1999999999998</v>
      </c>
      <c r="O78" s="27">
        <f t="shared" si="18"/>
        <v>20541</v>
      </c>
      <c r="P78" s="28"/>
      <c r="Q78" s="20"/>
      <c r="R78" s="41"/>
      <c r="S78" s="41"/>
      <c r="T78" s="41"/>
      <c r="U78" s="41"/>
      <c r="V78" s="41"/>
    </row>
    <row r="79" spans="2:22" ht="27" customHeight="1" x14ac:dyDescent="0.25">
      <c r="B79" s="43"/>
      <c r="C79" s="43"/>
      <c r="D79" s="43"/>
      <c r="E79" s="44"/>
      <c r="F79" s="15"/>
      <c r="G79" s="100"/>
      <c r="H79" s="45"/>
      <c r="I79" s="45"/>
      <c r="J79" s="45"/>
      <c r="K79" s="45"/>
      <c r="L79" s="45"/>
      <c r="M79" s="45"/>
      <c r="N79" s="45"/>
      <c r="O79" s="45"/>
      <c r="P79" s="14"/>
      <c r="Q79" s="41"/>
      <c r="R79" s="41"/>
      <c r="S79" s="41"/>
      <c r="T79" s="41"/>
      <c r="U79" s="41"/>
      <c r="V79" s="41"/>
    </row>
    <row r="80" spans="2:22" ht="27" customHeight="1" x14ac:dyDescent="0.25">
      <c r="B80" s="43"/>
      <c r="C80" s="43"/>
      <c r="D80" s="43"/>
      <c r="E80" s="44"/>
      <c r="F80" s="15"/>
      <c r="G80" s="100"/>
      <c r="H80" s="45"/>
      <c r="I80" s="45"/>
      <c r="J80" s="45"/>
      <c r="K80" s="45"/>
      <c r="L80" s="45"/>
      <c r="M80" s="45"/>
      <c r="N80" s="45"/>
      <c r="O80" s="45"/>
      <c r="P80" s="14"/>
      <c r="Q80" s="41"/>
      <c r="R80" s="41"/>
      <c r="S80" s="41"/>
      <c r="T80" s="41"/>
      <c r="U80" s="41"/>
      <c r="V80" s="41"/>
    </row>
    <row r="81" spans="1:22" ht="27" customHeight="1" x14ac:dyDescent="0.25">
      <c r="B81" s="43"/>
      <c r="C81" s="43"/>
      <c r="D81" s="43"/>
      <c r="E81" s="391"/>
      <c r="F81" s="391"/>
      <c r="G81" s="391"/>
      <c r="P81" s="14"/>
      <c r="Q81" s="41"/>
      <c r="R81" s="41"/>
      <c r="S81" s="41"/>
      <c r="T81" s="41"/>
      <c r="U81" s="41"/>
      <c r="V81" s="41"/>
    </row>
    <row r="82" spans="1:22" ht="27" customHeight="1" x14ac:dyDescent="0.25">
      <c r="B82" s="43"/>
      <c r="C82" s="43"/>
      <c r="D82" s="43"/>
      <c r="E82" s="391" t="s">
        <v>0</v>
      </c>
      <c r="F82" s="391"/>
      <c r="G82" s="391"/>
      <c r="H82" s="45"/>
      <c r="I82" s="45"/>
      <c r="J82" s="45"/>
      <c r="K82" s="45"/>
      <c r="L82" s="45"/>
      <c r="M82" s="45"/>
      <c r="N82" s="45"/>
      <c r="O82" s="45"/>
      <c r="P82" s="14"/>
      <c r="Q82" s="41"/>
      <c r="R82" s="41"/>
      <c r="S82" s="41"/>
      <c r="T82" s="41"/>
      <c r="U82" s="41"/>
      <c r="V82" s="41"/>
    </row>
    <row r="83" spans="1:22" ht="18" x14ac:dyDescent="0.25">
      <c r="B83" s="3"/>
      <c r="C83" s="41"/>
      <c r="D83" s="41"/>
      <c r="E83" s="391" t="s">
        <v>1</v>
      </c>
      <c r="F83" s="391"/>
      <c r="G83" s="391"/>
      <c r="H83" s="391" t="s">
        <v>192</v>
      </c>
      <c r="I83" s="391"/>
      <c r="J83" s="391"/>
      <c r="K83" s="391"/>
      <c r="L83" s="391"/>
      <c r="M83" s="391"/>
      <c r="N83" s="391"/>
      <c r="O83" s="391"/>
      <c r="P83" s="41"/>
      <c r="Q83" s="41"/>
      <c r="R83" s="20"/>
    </row>
    <row r="84" spans="1:22" ht="18" x14ac:dyDescent="0.25">
      <c r="B84" s="4"/>
      <c r="C84" s="41"/>
      <c r="D84" s="41"/>
      <c r="E84" s="413"/>
      <c r="F84" s="413"/>
      <c r="G84" s="413"/>
      <c r="H84" s="46"/>
      <c r="I84" s="46"/>
      <c r="J84" s="46"/>
      <c r="K84" s="46"/>
      <c r="L84" s="46"/>
      <c r="M84" s="46"/>
      <c r="N84" s="46"/>
      <c r="O84" s="46"/>
      <c r="P84" s="41"/>
      <c r="Q84" s="41"/>
      <c r="R84" s="20"/>
    </row>
    <row r="85" spans="1:22" x14ac:dyDescent="0.25">
      <c r="B85" s="402" t="s">
        <v>9</v>
      </c>
      <c r="C85" s="402" t="s">
        <v>10</v>
      </c>
      <c r="D85" s="402" t="s">
        <v>11</v>
      </c>
      <c r="E85" s="404" t="s">
        <v>2</v>
      </c>
      <c r="F85" s="404" t="s">
        <v>38</v>
      </c>
      <c r="G85" s="404" t="s">
        <v>4</v>
      </c>
      <c r="H85" s="409" t="s">
        <v>12</v>
      </c>
      <c r="I85" s="47" t="s">
        <v>56</v>
      </c>
      <c r="J85" s="48"/>
      <c r="K85" s="48"/>
      <c r="L85" s="423" t="s">
        <v>6</v>
      </c>
      <c r="M85" s="424"/>
      <c r="N85" s="425"/>
      <c r="O85" s="396" t="s">
        <v>7</v>
      </c>
      <c r="P85" s="396" t="s">
        <v>8</v>
      </c>
      <c r="Q85" s="41"/>
      <c r="R85" s="20"/>
    </row>
    <row r="86" spans="1:22" x14ac:dyDescent="0.25">
      <c r="B86" s="421"/>
      <c r="C86" s="421"/>
      <c r="D86" s="421"/>
      <c r="E86" s="405"/>
      <c r="F86" s="405"/>
      <c r="G86" s="405"/>
      <c r="H86" s="422"/>
      <c r="I86" s="409" t="s">
        <v>13</v>
      </c>
      <c r="J86" s="409" t="s">
        <v>14</v>
      </c>
      <c r="K86" s="428" t="s">
        <v>15</v>
      </c>
      <c r="L86" s="409" t="s">
        <v>16</v>
      </c>
      <c r="M86" s="402" t="s">
        <v>17</v>
      </c>
      <c r="N86" s="402" t="s">
        <v>18</v>
      </c>
      <c r="O86" s="397"/>
      <c r="P86" s="397"/>
      <c r="Q86" s="41"/>
      <c r="R86" s="20"/>
    </row>
    <row r="87" spans="1:22" ht="22.5" customHeight="1" x14ac:dyDescent="0.25">
      <c r="B87" s="403"/>
      <c r="C87" s="403"/>
      <c r="D87" s="403"/>
      <c r="E87" s="406"/>
      <c r="F87" s="406"/>
      <c r="G87" s="406"/>
      <c r="H87" s="410"/>
      <c r="I87" s="410"/>
      <c r="J87" s="410"/>
      <c r="K87" s="429"/>
      <c r="L87" s="410"/>
      <c r="M87" s="403"/>
      <c r="N87" s="403"/>
      <c r="O87" s="398"/>
      <c r="P87" s="398"/>
      <c r="Q87" s="41"/>
      <c r="R87" s="20"/>
    </row>
    <row r="88" spans="1:22" ht="35.1" customHeight="1" x14ac:dyDescent="0.25">
      <c r="B88" s="9">
        <v>1000</v>
      </c>
      <c r="C88" s="9">
        <v>1100</v>
      </c>
      <c r="D88" s="9">
        <v>113</v>
      </c>
      <c r="E88" s="138" t="s">
        <v>63</v>
      </c>
      <c r="F88" s="10" t="s">
        <v>64</v>
      </c>
      <c r="G88" s="126"/>
      <c r="H88" s="11">
        <v>15</v>
      </c>
      <c r="I88" s="12">
        <v>2730.31</v>
      </c>
      <c r="J88" s="12">
        <v>0</v>
      </c>
      <c r="K88" s="12">
        <f>I88+J88</f>
        <v>2730.31</v>
      </c>
      <c r="L88" s="12"/>
      <c r="M88" s="12">
        <v>30.31</v>
      </c>
      <c r="N88" s="12">
        <v>30.31</v>
      </c>
      <c r="O88" s="12">
        <f>K88-N88</f>
        <v>2700</v>
      </c>
      <c r="P88" s="10"/>
      <c r="Q88" s="41"/>
      <c r="R88" s="20"/>
    </row>
    <row r="89" spans="1:22" ht="35.1" customHeight="1" x14ac:dyDescent="0.25">
      <c r="B89" s="62"/>
      <c r="C89" s="62"/>
      <c r="D89" s="62"/>
      <c r="E89" s="24" t="s">
        <v>65</v>
      </c>
      <c r="F89" s="25"/>
      <c r="G89" s="61"/>
      <c r="H89" s="58"/>
      <c r="I89" s="27">
        <f>I88</f>
        <v>2730.31</v>
      </c>
      <c r="J89" s="27">
        <f t="shared" ref="J89:O89" si="19">J88</f>
        <v>0</v>
      </c>
      <c r="K89" s="27">
        <f t="shared" si="19"/>
        <v>2730.31</v>
      </c>
      <c r="L89" s="27">
        <f t="shared" si="19"/>
        <v>0</v>
      </c>
      <c r="M89" s="27">
        <f t="shared" si="19"/>
        <v>30.31</v>
      </c>
      <c r="N89" s="27">
        <f t="shared" si="19"/>
        <v>30.31</v>
      </c>
      <c r="O89" s="27">
        <f t="shared" si="19"/>
        <v>2700</v>
      </c>
      <c r="P89" s="33"/>
      <c r="Q89" s="41"/>
      <c r="R89" s="20"/>
    </row>
    <row r="90" spans="1:22" ht="35.1" customHeight="1" x14ac:dyDescent="0.25">
      <c r="B90" s="9">
        <v>1000</v>
      </c>
      <c r="C90" s="9">
        <v>1100</v>
      </c>
      <c r="D90" s="9">
        <v>113</v>
      </c>
      <c r="E90" s="106" t="s">
        <v>138</v>
      </c>
      <c r="F90" s="10" t="s">
        <v>66</v>
      </c>
      <c r="G90" s="119"/>
      <c r="H90" s="11">
        <v>15</v>
      </c>
      <c r="I90" s="12">
        <v>1620.67</v>
      </c>
      <c r="J90" s="12">
        <f>79.19+0.14</f>
        <v>79.33</v>
      </c>
      <c r="K90" s="12">
        <f>I90+J90</f>
        <v>1700</v>
      </c>
      <c r="L90" s="12"/>
      <c r="M90" s="12"/>
      <c r="N90" s="12"/>
      <c r="O90" s="12">
        <f>K90</f>
        <v>1700</v>
      </c>
      <c r="P90" s="19"/>
      <c r="Q90" s="41"/>
      <c r="R90" s="20"/>
    </row>
    <row r="91" spans="1:22" ht="35.1" customHeight="1" x14ac:dyDescent="0.25">
      <c r="B91" s="9">
        <v>1000</v>
      </c>
      <c r="C91" s="9">
        <v>1100</v>
      </c>
      <c r="D91" s="9">
        <v>113</v>
      </c>
      <c r="E91" s="170" t="s">
        <v>194</v>
      </c>
      <c r="F91" s="10" t="s">
        <v>67</v>
      </c>
      <c r="G91" s="126"/>
      <c r="H91" s="11">
        <v>15</v>
      </c>
      <c r="I91" s="114">
        <v>5562.4</v>
      </c>
      <c r="J91" s="114"/>
      <c r="K91" s="114">
        <f>I91-J91</f>
        <v>5562.4</v>
      </c>
      <c r="L91" s="114"/>
      <c r="M91" s="114">
        <v>562.4</v>
      </c>
      <c r="N91" s="114">
        <f>M91</f>
        <v>562.4</v>
      </c>
      <c r="O91" s="115">
        <f>K91-N91</f>
        <v>5000</v>
      </c>
      <c r="P91" s="19"/>
      <c r="Q91" s="41"/>
      <c r="R91" s="20"/>
    </row>
    <row r="92" spans="1:22" ht="35.1" customHeight="1" x14ac:dyDescent="0.25">
      <c r="A92" s="109"/>
      <c r="B92" s="9">
        <v>1000</v>
      </c>
      <c r="C92" s="9">
        <v>1100</v>
      </c>
      <c r="D92" s="9">
        <v>113</v>
      </c>
      <c r="E92" s="138" t="s">
        <v>167</v>
      </c>
      <c r="F92" s="10" t="s">
        <v>47</v>
      </c>
      <c r="G92" s="126"/>
      <c r="H92" s="11">
        <v>15</v>
      </c>
      <c r="I92" s="12">
        <v>2392.4299999999998</v>
      </c>
      <c r="J92" s="12">
        <f>19.95+0.62</f>
        <v>20.57</v>
      </c>
      <c r="K92" s="12">
        <f>I92+J92</f>
        <v>2413</v>
      </c>
      <c r="L92" s="12"/>
      <c r="M92" s="12"/>
      <c r="N92" s="12"/>
      <c r="O92" s="12">
        <f>K92-N92</f>
        <v>2413</v>
      </c>
      <c r="P92" s="19"/>
      <c r="Q92" s="41"/>
      <c r="R92" s="20"/>
    </row>
    <row r="93" spans="1:22" ht="35.1" customHeight="1" x14ac:dyDescent="0.25">
      <c r="B93" s="23"/>
      <c r="C93" s="23"/>
      <c r="D93" s="23"/>
      <c r="E93" s="25" t="s">
        <v>68</v>
      </c>
      <c r="F93" s="33"/>
      <c r="G93" s="120"/>
      <c r="H93" s="63"/>
      <c r="I93" s="27">
        <f>SUM(I90:I92)</f>
        <v>9575.5</v>
      </c>
      <c r="J93" s="27">
        <f t="shared" ref="J93:O93" si="20">SUM(J90:J92)</f>
        <v>99.9</v>
      </c>
      <c r="K93" s="27">
        <f t="shared" si="20"/>
        <v>9675.4</v>
      </c>
      <c r="L93" s="27">
        <f t="shared" si="20"/>
        <v>0</v>
      </c>
      <c r="M93" s="27">
        <f t="shared" si="20"/>
        <v>562.4</v>
      </c>
      <c r="N93" s="27">
        <f t="shared" si="20"/>
        <v>562.4</v>
      </c>
      <c r="O93" s="27">
        <f t="shared" si="20"/>
        <v>9113</v>
      </c>
      <c r="P93" s="35"/>
      <c r="Q93" s="41"/>
      <c r="R93" s="20"/>
    </row>
    <row r="94" spans="1:22" ht="35.1" customHeight="1" x14ac:dyDescent="0.25">
      <c r="B94" s="9">
        <v>1000</v>
      </c>
      <c r="C94" s="9">
        <v>1100</v>
      </c>
      <c r="D94" s="9">
        <v>113</v>
      </c>
      <c r="E94" s="137"/>
      <c r="F94" s="10" t="s">
        <v>69</v>
      </c>
      <c r="G94" s="139"/>
      <c r="H94" s="11"/>
      <c r="I94" s="12">
        <v>0</v>
      </c>
      <c r="J94" s="12"/>
      <c r="K94" s="12">
        <v>0</v>
      </c>
      <c r="L94" s="12"/>
      <c r="M94" s="12">
        <v>0</v>
      </c>
      <c r="N94" s="12">
        <f>M94</f>
        <v>0</v>
      </c>
      <c r="O94" s="12">
        <f>K94-N94</f>
        <v>0</v>
      </c>
      <c r="P94" s="22"/>
      <c r="Q94" s="41"/>
      <c r="R94" s="20"/>
    </row>
    <row r="95" spans="1:22" s="109" customFormat="1" ht="35.25" customHeight="1" x14ac:dyDescent="0.25">
      <c r="B95" s="29">
        <v>1000</v>
      </c>
      <c r="C95" s="29">
        <v>1100</v>
      </c>
      <c r="D95" s="29">
        <v>113</v>
      </c>
      <c r="E95" s="137" t="s">
        <v>172</v>
      </c>
      <c r="F95" s="18" t="s">
        <v>42</v>
      </c>
      <c r="G95" s="140"/>
      <c r="H95" s="11">
        <v>15</v>
      </c>
      <c r="I95" s="21">
        <v>3791.07</v>
      </c>
      <c r="J95" s="21">
        <v>0</v>
      </c>
      <c r="K95" s="21">
        <f>I95+J95</f>
        <v>3791.07</v>
      </c>
      <c r="L95" s="21"/>
      <c r="M95" s="21">
        <v>291.07</v>
      </c>
      <c r="N95" s="21">
        <v>291.07</v>
      </c>
      <c r="O95" s="13">
        <f>K95-N95</f>
        <v>3500</v>
      </c>
      <c r="P95" s="22"/>
      <c r="Q95" s="41"/>
      <c r="R95" s="20"/>
    </row>
    <row r="96" spans="1:22" ht="35.25" customHeight="1" x14ac:dyDescent="0.25">
      <c r="B96" s="9">
        <v>1000</v>
      </c>
      <c r="C96" s="9">
        <v>1100</v>
      </c>
      <c r="D96" s="9">
        <v>113</v>
      </c>
      <c r="E96" s="106" t="s">
        <v>140</v>
      </c>
      <c r="F96" s="10" t="s">
        <v>69</v>
      </c>
      <c r="G96" s="139"/>
      <c r="H96" s="11">
        <v>15</v>
      </c>
      <c r="I96" s="12">
        <v>3426.28</v>
      </c>
      <c r="J96" s="12"/>
      <c r="K96" s="12">
        <f>I96+J96</f>
        <v>3426.28</v>
      </c>
      <c r="L96" s="12"/>
      <c r="M96" s="12">
        <v>126.28</v>
      </c>
      <c r="N96" s="12">
        <f t="shared" ref="N96:N98" si="21">M96</f>
        <v>126.28</v>
      </c>
      <c r="O96" s="12">
        <f t="shared" ref="O96:O98" si="22">K96-N96</f>
        <v>3300</v>
      </c>
      <c r="P96" s="22"/>
      <c r="Q96" s="41"/>
      <c r="R96" s="20"/>
    </row>
    <row r="97" spans="2:18" ht="35.25" customHeight="1" x14ac:dyDescent="0.25">
      <c r="B97" s="9">
        <v>1000</v>
      </c>
      <c r="C97" s="9">
        <v>1100</v>
      </c>
      <c r="D97" s="9">
        <v>113</v>
      </c>
      <c r="E97" s="138" t="s">
        <v>188</v>
      </c>
      <c r="F97" s="10" t="s">
        <v>69</v>
      </c>
      <c r="G97" s="121"/>
      <c r="H97" s="11">
        <v>15</v>
      </c>
      <c r="I97" s="12">
        <v>3426.28</v>
      </c>
      <c r="J97" s="12"/>
      <c r="K97" s="12">
        <f>I97+J97</f>
        <v>3426.28</v>
      </c>
      <c r="L97" s="12"/>
      <c r="M97" s="12">
        <v>126.28</v>
      </c>
      <c r="N97" s="12">
        <f t="shared" si="21"/>
        <v>126.28</v>
      </c>
      <c r="O97" s="12">
        <f t="shared" si="22"/>
        <v>3300</v>
      </c>
      <c r="P97" s="22"/>
      <c r="Q97" s="41"/>
      <c r="R97" s="20"/>
    </row>
    <row r="98" spans="2:18" s="109" customFormat="1" ht="35.25" customHeight="1" x14ac:dyDescent="0.25">
      <c r="B98" s="29">
        <v>1000</v>
      </c>
      <c r="C98" s="29">
        <v>1100</v>
      </c>
      <c r="D98" s="29">
        <v>113</v>
      </c>
      <c r="E98" s="106" t="s">
        <v>139</v>
      </c>
      <c r="F98" s="10" t="s">
        <v>69</v>
      </c>
      <c r="G98" s="140"/>
      <c r="H98" s="11">
        <v>15</v>
      </c>
      <c r="I98" s="12">
        <v>3426.28</v>
      </c>
      <c r="J98" s="12"/>
      <c r="K98" s="12">
        <f>I98+J98</f>
        <v>3426.28</v>
      </c>
      <c r="L98" s="12"/>
      <c r="M98" s="12">
        <v>126.28</v>
      </c>
      <c r="N98" s="12">
        <f t="shared" si="21"/>
        <v>126.28</v>
      </c>
      <c r="O98" s="12">
        <f t="shared" si="22"/>
        <v>3300</v>
      </c>
      <c r="P98" s="22"/>
      <c r="Q98" s="41"/>
      <c r="R98" s="20"/>
    </row>
    <row r="99" spans="2:18" ht="35.25" customHeight="1" x14ac:dyDescent="0.25">
      <c r="B99" s="9">
        <v>1000</v>
      </c>
      <c r="C99" s="9">
        <v>1100</v>
      </c>
      <c r="D99" s="9">
        <v>113</v>
      </c>
      <c r="E99" s="138"/>
      <c r="F99" s="10"/>
      <c r="G99" s="126"/>
      <c r="H99" s="11"/>
      <c r="I99" s="12"/>
      <c r="J99" s="12"/>
      <c r="K99" s="12"/>
      <c r="L99" s="12"/>
      <c r="M99" s="12"/>
      <c r="N99" s="12"/>
      <c r="O99" s="12"/>
      <c r="P99" s="176"/>
      <c r="Q99" s="41"/>
      <c r="R99" s="41"/>
    </row>
    <row r="100" spans="2:18" ht="35.25" customHeight="1" x14ac:dyDescent="0.25">
      <c r="B100" s="54"/>
      <c r="C100" s="54"/>
      <c r="D100" s="54"/>
      <c r="E100" s="54" t="s">
        <v>70</v>
      </c>
      <c r="F100" s="70"/>
      <c r="G100" s="129"/>
      <c r="H100" s="71"/>
      <c r="I100" s="72">
        <f>SUM(I94:I99)</f>
        <v>14069.910000000002</v>
      </c>
      <c r="J100" s="72">
        <f t="shared" ref="J100:O100" si="23">SUM(J94:J99)</f>
        <v>0</v>
      </c>
      <c r="K100" s="72">
        <f t="shared" si="23"/>
        <v>14069.910000000002</v>
      </c>
      <c r="L100" s="72">
        <f t="shared" si="23"/>
        <v>0</v>
      </c>
      <c r="M100" s="72">
        <f t="shared" si="23"/>
        <v>669.91</v>
      </c>
      <c r="N100" s="72">
        <f t="shared" si="23"/>
        <v>669.91</v>
      </c>
      <c r="O100" s="72">
        <f t="shared" si="23"/>
        <v>13400</v>
      </c>
      <c r="P100" s="24"/>
      <c r="Q100" s="41"/>
      <c r="R100" s="41"/>
    </row>
    <row r="101" spans="2:18" x14ac:dyDescent="0.25">
      <c r="B101" s="43"/>
      <c r="C101" s="43"/>
      <c r="D101" s="43"/>
      <c r="E101" s="43"/>
      <c r="F101" s="141"/>
      <c r="G101" s="180"/>
      <c r="H101" s="142"/>
      <c r="I101" s="143"/>
      <c r="J101" s="143"/>
      <c r="K101" s="143"/>
      <c r="L101" s="143"/>
      <c r="M101" s="143"/>
      <c r="N101" s="143"/>
      <c r="O101" s="143"/>
      <c r="P101" s="44"/>
      <c r="Q101" s="41"/>
      <c r="R101" s="41"/>
    </row>
    <row r="102" spans="2:18" ht="18" x14ac:dyDescent="0.25">
      <c r="B102" s="43"/>
      <c r="C102" s="43"/>
      <c r="D102" s="4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14"/>
      <c r="Q102" s="41"/>
      <c r="R102" s="20"/>
    </row>
    <row r="103" spans="2:18" ht="18" x14ac:dyDescent="0.25">
      <c r="B103" s="43"/>
      <c r="C103" s="43"/>
      <c r="D103" s="43"/>
      <c r="E103" s="391" t="s">
        <v>0</v>
      </c>
      <c r="F103" s="391"/>
      <c r="G103" s="391"/>
      <c r="H103" s="45"/>
      <c r="I103" s="45"/>
      <c r="J103" s="45"/>
      <c r="K103" s="45"/>
      <c r="L103" s="45"/>
      <c r="M103" s="45"/>
      <c r="N103" s="45"/>
      <c r="O103" s="45"/>
      <c r="P103" s="14"/>
      <c r="Q103" s="41"/>
      <c r="R103" s="20"/>
    </row>
    <row r="104" spans="2:18" ht="18" x14ac:dyDescent="0.25">
      <c r="B104" s="3"/>
      <c r="C104" s="41"/>
      <c r="D104" s="41"/>
      <c r="E104" s="391" t="s">
        <v>1</v>
      </c>
      <c r="F104" s="391"/>
      <c r="G104" s="391"/>
      <c r="H104" s="391" t="s">
        <v>192</v>
      </c>
      <c r="I104" s="391"/>
      <c r="J104" s="391"/>
      <c r="K104" s="391"/>
      <c r="L104" s="391"/>
      <c r="M104" s="391"/>
      <c r="N104" s="391"/>
      <c r="O104" s="391"/>
      <c r="P104" s="41"/>
      <c r="Q104" s="41"/>
      <c r="R104" s="20"/>
    </row>
    <row r="105" spans="2:18" ht="18" x14ac:dyDescent="0.25">
      <c r="B105" s="4"/>
      <c r="C105" s="41"/>
      <c r="D105" s="41"/>
      <c r="E105" s="413"/>
      <c r="F105" s="413"/>
      <c r="G105" s="413"/>
      <c r="H105" s="46"/>
      <c r="I105" s="46"/>
      <c r="J105" s="46"/>
      <c r="K105" s="46"/>
      <c r="L105" s="46"/>
      <c r="M105" s="46"/>
      <c r="N105" s="46"/>
      <c r="O105" s="46"/>
      <c r="P105" s="41"/>
      <c r="Q105" s="41"/>
      <c r="R105" s="20"/>
    </row>
    <row r="106" spans="2:18" x14ac:dyDescent="0.25">
      <c r="B106" s="402" t="s">
        <v>9</v>
      </c>
      <c r="C106" s="402" t="s">
        <v>10</v>
      </c>
      <c r="D106" s="402" t="s">
        <v>11</v>
      </c>
      <c r="E106" s="404" t="s">
        <v>2</v>
      </c>
      <c r="F106" s="404" t="s">
        <v>38</v>
      </c>
      <c r="G106" s="404" t="s">
        <v>4</v>
      </c>
      <c r="H106" s="409" t="s">
        <v>12</v>
      </c>
      <c r="I106" s="47" t="s">
        <v>56</v>
      </c>
      <c r="J106" s="48"/>
      <c r="K106" s="48"/>
      <c r="L106" s="423" t="s">
        <v>6</v>
      </c>
      <c r="M106" s="424"/>
      <c r="N106" s="425"/>
      <c r="O106" s="396" t="s">
        <v>7</v>
      </c>
      <c r="P106" s="396" t="s">
        <v>8</v>
      </c>
      <c r="Q106" s="41"/>
      <c r="R106" s="20"/>
    </row>
    <row r="107" spans="2:18" x14ac:dyDescent="0.25">
      <c r="B107" s="421"/>
      <c r="C107" s="421"/>
      <c r="D107" s="421"/>
      <c r="E107" s="405"/>
      <c r="F107" s="405"/>
      <c r="G107" s="405"/>
      <c r="H107" s="422"/>
      <c r="I107" s="409" t="s">
        <v>13</v>
      </c>
      <c r="J107" s="409" t="s">
        <v>14</v>
      </c>
      <c r="K107" s="428" t="s">
        <v>15</v>
      </c>
      <c r="L107" s="409" t="s">
        <v>16</v>
      </c>
      <c r="M107" s="402" t="s">
        <v>17</v>
      </c>
      <c r="N107" s="402" t="s">
        <v>18</v>
      </c>
      <c r="O107" s="397"/>
      <c r="P107" s="397"/>
      <c r="Q107" s="41"/>
      <c r="R107" s="20"/>
    </row>
    <row r="108" spans="2:18" x14ac:dyDescent="0.25">
      <c r="B108" s="403"/>
      <c r="C108" s="403"/>
      <c r="D108" s="403"/>
      <c r="E108" s="406"/>
      <c r="F108" s="406"/>
      <c r="G108" s="406"/>
      <c r="H108" s="410"/>
      <c r="I108" s="410"/>
      <c r="J108" s="410"/>
      <c r="K108" s="429"/>
      <c r="L108" s="410"/>
      <c r="M108" s="403"/>
      <c r="N108" s="403"/>
      <c r="O108" s="398"/>
      <c r="P108" s="398"/>
      <c r="Q108" s="41"/>
      <c r="R108" s="20"/>
    </row>
    <row r="109" spans="2:18" ht="37.5" customHeight="1" x14ac:dyDescent="0.25">
      <c r="B109" s="9">
        <v>1000</v>
      </c>
      <c r="C109" s="9">
        <v>1100</v>
      </c>
      <c r="D109" s="9">
        <v>113</v>
      </c>
      <c r="E109" s="137" t="s">
        <v>141</v>
      </c>
      <c r="F109" s="73" t="s">
        <v>71</v>
      </c>
      <c r="G109" s="119"/>
      <c r="H109" s="11">
        <v>15</v>
      </c>
      <c r="I109" s="21">
        <v>4596</v>
      </c>
      <c r="J109" s="21">
        <v>0</v>
      </c>
      <c r="K109" s="21">
        <f>I109-J109</f>
        <v>4596</v>
      </c>
      <c r="L109" s="21"/>
      <c r="M109" s="21">
        <v>396</v>
      </c>
      <c r="N109" s="21">
        <f>M109</f>
        <v>396</v>
      </c>
      <c r="O109" s="13">
        <f>K109-N109</f>
        <v>4200</v>
      </c>
      <c r="P109" s="176"/>
      <c r="Q109" s="41"/>
      <c r="R109" s="41"/>
    </row>
    <row r="110" spans="2:18" ht="37.5" customHeight="1" x14ac:dyDescent="0.25">
      <c r="B110" s="9">
        <v>1000</v>
      </c>
      <c r="C110" s="9">
        <v>1100</v>
      </c>
      <c r="D110" s="9">
        <v>113</v>
      </c>
      <c r="E110" s="138"/>
      <c r="F110" s="39" t="s">
        <v>72</v>
      </c>
      <c r="G110" s="126"/>
      <c r="H110" s="11"/>
      <c r="I110" s="12"/>
      <c r="J110" s="12"/>
      <c r="K110" s="12"/>
      <c r="L110" s="12"/>
      <c r="M110" s="12"/>
      <c r="N110" s="12">
        <v>0</v>
      </c>
      <c r="O110" s="12">
        <f t="shared" ref="O110:O111" si="24">K110-N110</f>
        <v>0</v>
      </c>
      <c r="P110" s="176"/>
      <c r="Q110" s="41"/>
      <c r="R110" s="41"/>
    </row>
    <row r="111" spans="2:18" ht="37.5" customHeight="1" x14ac:dyDescent="0.25">
      <c r="B111" s="9">
        <v>1000</v>
      </c>
      <c r="C111" s="9">
        <v>1100</v>
      </c>
      <c r="D111" s="9">
        <v>113</v>
      </c>
      <c r="E111" s="138" t="s">
        <v>168</v>
      </c>
      <c r="F111" s="39" t="s">
        <v>73</v>
      </c>
      <c r="G111" s="126"/>
      <c r="H111" s="11">
        <v>15</v>
      </c>
      <c r="I111" s="163">
        <v>2310.4</v>
      </c>
      <c r="J111" s="12">
        <v>39.6</v>
      </c>
      <c r="K111" s="12">
        <f>I111+J111</f>
        <v>2350</v>
      </c>
      <c r="L111" s="12"/>
      <c r="M111" s="12">
        <v>0</v>
      </c>
      <c r="N111" s="12">
        <v>0</v>
      </c>
      <c r="O111" s="12">
        <f t="shared" si="24"/>
        <v>2350</v>
      </c>
      <c r="P111" s="176"/>
      <c r="Q111" s="41"/>
      <c r="R111" s="41"/>
    </row>
    <row r="112" spans="2:18" ht="37.5" customHeight="1" x14ac:dyDescent="0.25">
      <c r="B112" s="9">
        <v>1000</v>
      </c>
      <c r="C112" s="9">
        <v>1100</v>
      </c>
      <c r="D112" s="9">
        <v>113</v>
      </c>
      <c r="E112" s="137" t="s">
        <v>142</v>
      </c>
      <c r="F112" s="39" t="s">
        <v>73</v>
      </c>
      <c r="G112" s="138"/>
      <c r="H112" s="11">
        <v>15</v>
      </c>
      <c r="I112" s="12">
        <v>2310.4</v>
      </c>
      <c r="J112" s="12">
        <v>39.6</v>
      </c>
      <c r="K112" s="12">
        <f>I112+J112</f>
        <v>2350</v>
      </c>
      <c r="L112" s="12"/>
      <c r="M112" s="12"/>
      <c r="N112" s="12"/>
      <c r="O112" s="12">
        <f>K112-N112</f>
        <v>2350</v>
      </c>
      <c r="P112" s="176"/>
      <c r="Q112" s="41"/>
      <c r="R112" s="41"/>
    </row>
    <row r="113" spans="1:18" ht="37.5" customHeight="1" x14ac:dyDescent="0.25">
      <c r="B113" s="9">
        <v>1000</v>
      </c>
      <c r="C113" s="9">
        <v>1100</v>
      </c>
      <c r="D113" s="9">
        <v>113</v>
      </c>
      <c r="E113" s="106" t="s">
        <v>158</v>
      </c>
      <c r="F113" s="39" t="s">
        <v>73</v>
      </c>
      <c r="G113" s="138"/>
      <c r="H113" s="11">
        <v>15</v>
      </c>
      <c r="I113" s="12">
        <v>2310.4</v>
      </c>
      <c r="J113" s="12">
        <v>39.6</v>
      </c>
      <c r="K113" s="12">
        <f>I113+J113</f>
        <v>2350</v>
      </c>
      <c r="L113" s="12"/>
      <c r="M113" s="12"/>
      <c r="N113" s="12"/>
      <c r="O113" s="12">
        <f>K113-N113</f>
        <v>2350</v>
      </c>
      <c r="P113" s="176"/>
      <c r="Q113" s="41"/>
      <c r="R113" s="41"/>
    </row>
    <row r="114" spans="1:18" ht="37.5" customHeight="1" x14ac:dyDescent="0.25">
      <c r="B114" s="9">
        <v>1000</v>
      </c>
      <c r="C114" s="9">
        <v>1100</v>
      </c>
      <c r="D114" s="9">
        <v>113</v>
      </c>
      <c r="E114" s="106" t="s">
        <v>143</v>
      </c>
      <c r="F114" s="10" t="s">
        <v>74</v>
      </c>
      <c r="G114" s="139"/>
      <c r="H114" s="11">
        <v>15</v>
      </c>
      <c r="I114" s="12">
        <v>3426.28</v>
      </c>
      <c r="J114" s="12"/>
      <c r="K114" s="12">
        <f>I114+J114</f>
        <v>3426.28</v>
      </c>
      <c r="L114" s="12"/>
      <c r="M114" s="12">
        <v>126.28</v>
      </c>
      <c r="N114" s="12">
        <f t="shared" ref="N114:N118" si="25">M114</f>
        <v>126.28</v>
      </c>
      <c r="O114" s="12">
        <f t="shared" ref="O114:O118" si="26">K114-N114</f>
        <v>3300</v>
      </c>
      <c r="P114" s="176"/>
      <c r="Q114" s="41"/>
      <c r="R114" s="41"/>
    </row>
    <row r="115" spans="1:18" ht="37.5" customHeight="1" x14ac:dyDescent="0.25">
      <c r="B115" s="9">
        <v>1000</v>
      </c>
      <c r="C115" s="9">
        <v>1100</v>
      </c>
      <c r="D115" s="9">
        <v>113</v>
      </c>
      <c r="E115" s="137"/>
      <c r="F115" s="73" t="s">
        <v>74</v>
      </c>
      <c r="G115" s="139"/>
      <c r="H115" s="11"/>
      <c r="I115" s="12"/>
      <c r="J115" s="12"/>
      <c r="K115" s="12">
        <f t="shared" ref="K115:K118" si="27">I115+J115</f>
        <v>0</v>
      </c>
      <c r="L115" s="12"/>
      <c r="M115" s="12"/>
      <c r="N115" s="12">
        <f t="shared" si="25"/>
        <v>0</v>
      </c>
      <c r="O115" s="12">
        <f t="shared" si="26"/>
        <v>0</v>
      </c>
      <c r="P115" s="74"/>
      <c r="Q115" s="41"/>
      <c r="R115" s="41"/>
    </row>
    <row r="116" spans="1:18" ht="37.5" customHeight="1" x14ac:dyDescent="0.25">
      <c r="B116" s="29">
        <v>1000</v>
      </c>
      <c r="C116" s="29">
        <v>1100</v>
      </c>
      <c r="D116" s="29">
        <v>113</v>
      </c>
      <c r="E116" s="106" t="s">
        <v>145</v>
      </c>
      <c r="F116" s="75" t="s">
        <v>74</v>
      </c>
      <c r="G116" s="139"/>
      <c r="H116" s="11">
        <v>15</v>
      </c>
      <c r="I116" s="12">
        <v>3426.28</v>
      </c>
      <c r="J116" s="13"/>
      <c r="K116" s="12">
        <f t="shared" si="27"/>
        <v>3426.28</v>
      </c>
      <c r="L116" s="13"/>
      <c r="M116" s="12">
        <v>126.28</v>
      </c>
      <c r="N116" s="12">
        <f t="shared" si="25"/>
        <v>126.28</v>
      </c>
      <c r="O116" s="12">
        <f t="shared" si="26"/>
        <v>3300</v>
      </c>
      <c r="P116" s="74"/>
      <c r="Q116" s="41"/>
      <c r="R116" s="41"/>
    </row>
    <row r="117" spans="1:18" ht="37.5" customHeight="1" x14ac:dyDescent="0.25">
      <c r="B117" s="76">
        <v>1000</v>
      </c>
      <c r="C117" s="76">
        <v>1100</v>
      </c>
      <c r="D117" s="29">
        <v>113</v>
      </c>
      <c r="E117" s="137" t="s">
        <v>146</v>
      </c>
      <c r="F117" s="78" t="s">
        <v>75</v>
      </c>
      <c r="G117" s="139"/>
      <c r="H117" s="11">
        <v>15</v>
      </c>
      <c r="I117" s="12">
        <v>3426.28</v>
      </c>
      <c r="J117" s="12"/>
      <c r="K117" s="12">
        <f t="shared" si="27"/>
        <v>3426.28</v>
      </c>
      <c r="L117" s="12"/>
      <c r="M117" s="12">
        <v>126.28</v>
      </c>
      <c r="N117" s="12">
        <f t="shared" si="25"/>
        <v>126.28</v>
      </c>
      <c r="O117" s="12">
        <f t="shared" si="26"/>
        <v>3300</v>
      </c>
      <c r="P117" s="74"/>
      <c r="Q117" s="41"/>
      <c r="R117" s="41"/>
    </row>
    <row r="118" spans="1:18" ht="37.5" customHeight="1" x14ac:dyDescent="0.25">
      <c r="B118" s="9">
        <v>1000</v>
      </c>
      <c r="C118" s="9">
        <v>1100</v>
      </c>
      <c r="D118" s="9">
        <v>113</v>
      </c>
      <c r="E118" s="106" t="s">
        <v>147</v>
      </c>
      <c r="F118" s="10" t="s">
        <v>75</v>
      </c>
      <c r="G118" s="139"/>
      <c r="H118" s="11">
        <v>15</v>
      </c>
      <c r="I118" s="12">
        <v>3426.28</v>
      </c>
      <c r="J118" s="12"/>
      <c r="K118" s="12">
        <f t="shared" si="27"/>
        <v>3426.28</v>
      </c>
      <c r="L118" s="12"/>
      <c r="M118" s="12">
        <v>126.28</v>
      </c>
      <c r="N118" s="12">
        <f t="shared" si="25"/>
        <v>126.28</v>
      </c>
      <c r="O118" s="12">
        <f t="shared" si="26"/>
        <v>3300</v>
      </c>
      <c r="P118" s="74"/>
      <c r="Q118" s="41"/>
      <c r="R118" s="41"/>
    </row>
    <row r="119" spans="1:18" ht="37.5" customHeight="1" x14ac:dyDescent="0.25">
      <c r="B119" s="24"/>
      <c r="C119" s="24"/>
      <c r="D119" s="24"/>
      <c r="E119" s="81" t="s">
        <v>76</v>
      </c>
      <c r="F119" s="25"/>
      <c r="G119" s="34"/>
      <c r="H119" s="26"/>
      <c r="I119" s="27">
        <f>SUM(I109:I118)</f>
        <v>25232.319999999996</v>
      </c>
      <c r="J119" s="27">
        <f t="shared" ref="J119:O119" si="28">SUM(J109:J118)</f>
        <v>118.80000000000001</v>
      </c>
      <c r="K119" s="27">
        <f t="shared" si="28"/>
        <v>25351.119999999999</v>
      </c>
      <c r="L119" s="27">
        <f t="shared" si="28"/>
        <v>0</v>
      </c>
      <c r="M119" s="27">
        <f t="shared" si="28"/>
        <v>901.11999999999989</v>
      </c>
      <c r="N119" s="27">
        <f t="shared" si="28"/>
        <v>901.11999999999989</v>
      </c>
      <c r="O119" s="27">
        <f t="shared" si="28"/>
        <v>24450</v>
      </c>
      <c r="P119" s="24"/>
      <c r="Q119" s="41"/>
      <c r="R119" s="41"/>
    </row>
    <row r="120" spans="1:18" ht="37.5" customHeight="1" x14ac:dyDescent="0.25">
      <c r="B120" s="9">
        <v>1000</v>
      </c>
      <c r="C120" s="9">
        <v>1100</v>
      </c>
      <c r="D120" s="29">
        <v>113</v>
      </c>
      <c r="E120" s="137" t="s">
        <v>164</v>
      </c>
      <c r="F120" s="10" t="s">
        <v>77</v>
      </c>
      <c r="G120" s="119"/>
      <c r="H120" s="11">
        <v>15</v>
      </c>
      <c r="I120" s="12">
        <v>5075.04</v>
      </c>
      <c r="J120" s="12"/>
      <c r="K120" s="12">
        <f>I120</f>
        <v>5075.04</v>
      </c>
      <c r="L120" s="12"/>
      <c r="M120" s="12">
        <v>475.04</v>
      </c>
      <c r="N120" s="12">
        <v>475.04</v>
      </c>
      <c r="O120" s="12">
        <f>K120-N120</f>
        <v>4600</v>
      </c>
      <c r="P120" s="19"/>
      <c r="Q120" s="41"/>
      <c r="R120" s="41"/>
    </row>
    <row r="121" spans="1:18" ht="37.5" customHeight="1" x14ac:dyDescent="0.25">
      <c r="B121" s="54"/>
      <c r="C121" s="54"/>
      <c r="D121" s="54"/>
      <c r="E121" s="24" t="s">
        <v>78</v>
      </c>
      <c r="F121" s="25"/>
      <c r="G121" s="34"/>
      <c r="H121" s="82"/>
      <c r="I121" s="27">
        <f>SUM(I120)</f>
        <v>5075.04</v>
      </c>
      <c r="J121" s="27">
        <f t="shared" ref="J121:O121" si="29">SUM(J120)</f>
        <v>0</v>
      </c>
      <c r="K121" s="27">
        <f t="shared" si="29"/>
        <v>5075.04</v>
      </c>
      <c r="L121" s="27">
        <f t="shared" si="29"/>
        <v>0</v>
      </c>
      <c r="M121" s="27">
        <f t="shared" si="29"/>
        <v>475.04</v>
      </c>
      <c r="N121" s="27">
        <f t="shared" si="29"/>
        <v>475.04</v>
      </c>
      <c r="O121" s="27">
        <f t="shared" si="29"/>
        <v>4600</v>
      </c>
      <c r="P121" s="28"/>
      <c r="Q121" s="41"/>
      <c r="R121" s="41"/>
    </row>
    <row r="122" spans="1:18" ht="37.5" customHeight="1" x14ac:dyDescent="0.25">
      <c r="B122" s="9">
        <v>1000</v>
      </c>
      <c r="C122" s="9">
        <v>1100</v>
      </c>
      <c r="D122" s="9">
        <v>113</v>
      </c>
      <c r="E122" s="138" t="s">
        <v>79</v>
      </c>
      <c r="F122" s="10" t="s">
        <v>80</v>
      </c>
      <c r="G122" s="126"/>
      <c r="H122" s="11">
        <v>15</v>
      </c>
      <c r="I122" s="12">
        <v>5928.06</v>
      </c>
      <c r="J122" s="12"/>
      <c r="K122" s="12">
        <f>I122-J122</f>
        <v>5928.06</v>
      </c>
      <c r="L122" s="12"/>
      <c r="M122" s="12">
        <v>628.05999999999995</v>
      </c>
      <c r="N122" s="12">
        <v>628.05999999999995</v>
      </c>
      <c r="O122" s="12">
        <f t="shared" ref="O122:O130" si="30">K122-N122</f>
        <v>5300</v>
      </c>
      <c r="P122" s="177"/>
      <c r="Q122" s="41"/>
      <c r="R122" s="20"/>
    </row>
    <row r="123" spans="1:18" ht="37.5" customHeight="1" x14ac:dyDescent="0.25">
      <c r="B123" s="9">
        <v>1000</v>
      </c>
      <c r="C123" s="9">
        <v>1100</v>
      </c>
      <c r="D123" s="9">
        <v>113</v>
      </c>
      <c r="E123" s="134" t="s">
        <v>149</v>
      </c>
      <c r="F123" s="10" t="s">
        <v>83</v>
      </c>
      <c r="G123" s="138"/>
      <c r="H123" s="11">
        <v>15</v>
      </c>
      <c r="I123" s="21">
        <v>3791.07</v>
      </c>
      <c r="J123" s="21">
        <v>0</v>
      </c>
      <c r="K123" s="21">
        <f t="shared" ref="K123:K129" si="31">I123+J123</f>
        <v>3791.07</v>
      </c>
      <c r="L123" s="21"/>
      <c r="M123" s="21">
        <v>291.07</v>
      </c>
      <c r="N123" s="21">
        <v>291.07</v>
      </c>
      <c r="O123" s="13">
        <f t="shared" si="30"/>
        <v>3500</v>
      </c>
      <c r="P123" s="177"/>
      <c r="Q123" s="41"/>
      <c r="R123" s="20"/>
    </row>
    <row r="124" spans="1:18" ht="37.5" customHeight="1" x14ac:dyDescent="0.25">
      <c r="A124" s="109"/>
      <c r="B124" s="9">
        <v>1000</v>
      </c>
      <c r="C124" s="9">
        <v>1100</v>
      </c>
      <c r="D124" s="9">
        <v>113</v>
      </c>
      <c r="E124" s="138" t="s">
        <v>175</v>
      </c>
      <c r="F124" s="73" t="s">
        <v>84</v>
      </c>
      <c r="G124" s="126"/>
      <c r="H124" s="11">
        <v>15</v>
      </c>
      <c r="I124" s="21">
        <v>3791.07</v>
      </c>
      <c r="J124" s="21">
        <v>0</v>
      </c>
      <c r="K124" s="21">
        <f t="shared" si="31"/>
        <v>3791.07</v>
      </c>
      <c r="L124" s="21"/>
      <c r="M124" s="21">
        <v>291.07</v>
      </c>
      <c r="N124" s="21">
        <v>291.07</v>
      </c>
      <c r="O124" s="13">
        <f t="shared" si="30"/>
        <v>3500</v>
      </c>
      <c r="P124" s="177"/>
      <c r="Q124" s="41"/>
      <c r="R124" s="20"/>
    </row>
    <row r="125" spans="1:18" ht="37.5" customHeight="1" x14ac:dyDescent="0.25">
      <c r="B125" s="9">
        <v>1000</v>
      </c>
      <c r="C125" s="9">
        <v>1100</v>
      </c>
      <c r="D125" s="9">
        <v>113</v>
      </c>
      <c r="E125" s="138" t="s">
        <v>190</v>
      </c>
      <c r="F125" s="10" t="s">
        <v>83</v>
      </c>
      <c r="G125" s="126"/>
      <c r="H125" s="11">
        <v>15</v>
      </c>
      <c r="I125" s="21">
        <v>3791.07</v>
      </c>
      <c r="J125" s="21">
        <v>0</v>
      </c>
      <c r="K125" s="21">
        <f t="shared" si="31"/>
        <v>3791.07</v>
      </c>
      <c r="L125" s="21"/>
      <c r="M125" s="21">
        <v>291.07</v>
      </c>
      <c r="N125" s="21">
        <v>291.07</v>
      </c>
      <c r="O125" s="13">
        <f t="shared" si="30"/>
        <v>3500</v>
      </c>
      <c r="P125" s="177"/>
      <c r="Q125" s="41"/>
      <c r="R125" s="20"/>
    </row>
    <row r="126" spans="1:18" ht="37.5" customHeight="1" x14ac:dyDescent="0.25">
      <c r="B126" s="9">
        <v>1000</v>
      </c>
      <c r="C126" s="9">
        <v>1100</v>
      </c>
      <c r="D126" s="9">
        <v>113</v>
      </c>
      <c r="E126" s="138" t="s">
        <v>182</v>
      </c>
      <c r="F126" s="10" t="s">
        <v>83</v>
      </c>
      <c r="G126" s="126"/>
      <c r="H126" s="11">
        <v>15</v>
      </c>
      <c r="I126" s="21">
        <v>3791.07</v>
      </c>
      <c r="J126" s="21">
        <v>0</v>
      </c>
      <c r="K126" s="21">
        <f t="shared" si="31"/>
        <v>3791.07</v>
      </c>
      <c r="L126" s="21"/>
      <c r="M126" s="21">
        <v>291.07</v>
      </c>
      <c r="N126" s="21">
        <v>291.07</v>
      </c>
      <c r="O126" s="13">
        <f t="shared" si="30"/>
        <v>3500</v>
      </c>
      <c r="P126" s="177"/>
      <c r="Q126" s="41"/>
      <c r="R126" s="20"/>
    </row>
    <row r="127" spans="1:18" ht="37.5" customHeight="1" x14ac:dyDescent="0.25">
      <c r="B127" s="9">
        <v>1000</v>
      </c>
      <c r="C127" s="9">
        <v>1100</v>
      </c>
      <c r="D127" s="9">
        <v>113</v>
      </c>
      <c r="E127" s="138" t="s">
        <v>85</v>
      </c>
      <c r="F127" s="10" t="s">
        <v>83</v>
      </c>
      <c r="G127" s="126"/>
      <c r="H127" s="11">
        <v>15</v>
      </c>
      <c r="I127" s="21">
        <v>3791.07</v>
      </c>
      <c r="J127" s="21">
        <v>0</v>
      </c>
      <c r="K127" s="21">
        <f t="shared" si="31"/>
        <v>3791.07</v>
      </c>
      <c r="L127" s="21"/>
      <c r="M127" s="21">
        <v>291.07</v>
      </c>
      <c r="N127" s="21">
        <v>291.07</v>
      </c>
      <c r="O127" s="13">
        <f t="shared" si="30"/>
        <v>3500</v>
      </c>
      <c r="P127" s="177"/>
      <c r="Q127" s="41"/>
      <c r="R127" s="20"/>
    </row>
    <row r="128" spans="1:18" ht="37.5" customHeight="1" x14ac:dyDescent="0.25">
      <c r="B128" s="9">
        <v>1000</v>
      </c>
      <c r="C128" s="9">
        <v>1100</v>
      </c>
      <c r="D128" s="9">
        <v>113</v>
      </c>
      <c r="E128" s="138" t="s">
        <v>86</v>
      </c>
      <c r="F128" s="10" t="s">
        <v>83</v>
      </c>
      <c r="G128" s="126"/>
      <c r="H128" s="11">
        <v>15</v>
      </c>
      <c r="I128" s="21">
        <v>3791.07</v>
      </c>
      <c r="J128" s="21">
        <v>0</v>
      </c>
      <c r="K128" s="21">
        <f t="shared" si="31"/>
        <v>3791.07</v>
      </c>
      <c r="L128" s="21"/>
      <c r="M128" s="21">
        <v>291.07</v>
      </c>
      <c r="N128" s="21">
        <v>291.07</v>
      </c>
      <c r="O128" s="13">
        <f t="shared" si="30"/>
        <v>3500</v>
      </c>
      <c r="P128" s="177"/>
      <c r="Q128" s="41"/>
      <c r="R128" s="20"/>
    </row>
    <row r="129" spans="1:18" ht="37.5" customHeight="1" x14ac:dyDescent="0.25">
      <c r="B129" s="9">
        <v>1000</v>
      </c>
      <c r="C129" s="9">
        <v>1100</v>
      </c>
      <c r="D129" s="9">
        <v>113</v>
      </c>
      <c r="E129" s="138" t="s">
        <v>87</v>
      </c>
      <c r="F129" s="10" t="s">
        <v>83</v>
      </c>
      <c r="G129" s="126"/>
      <c r="H129" s="11">
        <v>15</v>
      </c>
      <c r="I129" s="21">
        <v>3791.07</v>
      </c>
      <c r="J129" s="21">
        <v>0</v>
      </c>
      <c r="K129" s="21">
        <f t="shared" si="31"/>
        <v>3791.07</v>
      </c>
      <c r="L129" s="21"/>
      <c r="M129" s="21">
        <v>291.07</v>
      </c>
      <c r="N129" s="21">
        <v>291.07</v>
      </c>
      <c r="O129" s="13">
        <f t="shared" si="30"/>
        <v>3500</v>
      </c>
      <c r="P129" s="177"/>
      <c r="Q129" s="41"/>
      <c r="R129" s="20"/>
    </row>
    <row r="130" spans="1:18" ht="37.5" customHeight="1" x14ac:dyDescent="0.25">
      <c r="B130" s="9">
        <v>1000</v>
      </c>
      <c r="C130" s="9">
        <v>1100</v>
      </c>
      <c r="D130" s="9">
        <v>113</v>
      </c>
      <c r="E130" s="77" t="s">
        <v>88</v>
      </c>
      <c r="F130" s="10" t="s">
        <v>89</v>
      </c>
      <c r="G130" s="130"/>
      <c r="H130" s="11">
        <v>15</v>
      </c>
      <c r="I130" s="12">
        <v>4357.84</v>
      </c>
      <c r="J130" s="12">
        <v>0</v>
      </c>
      <c r="K130" s="12">
        <f>I130-J130</f>
        <v>4357.84</v>
      </c>
      <c r="L130" s="12"/>
      <c r="M130" s="12">
        <v>357.84</v>
      </c>
      <c r="N130" s="12">
        <v>357.84</v>
      </c>
      <c r="O130" s="12">
        <f t="shared" si="30"/>
        <v>4000</v>
      </c>
      <c r="P130" s="177"/>
      <c r="Q130" s="41"/>
      <c r="R130" s="20"/>
    </row>
    <row r="131" spans="1:18" ht="37.5" customHeight="1" x14ac:dyDescent="0.25">
      <c r="B131" s="54"/>
      <c r="C131" s="54"/>
      <c r="D131" s="54"/>
      <c r="E131" s="24" t="s">
        <v>90</v>
      </c>
      <c r="F131" s="25"/>
      <c r="G131" s="34"/>
      <c r="H131" s="26"/>
      <c r="I131" s="27">
        <f>SUM(I122:I130)</f>
        <v>36823.39</v>
      </c>
      <c r="J131" s="27">
        <f t="shared" ref="J131:O131" si="32">SUM(J122:J130)</f>
        <v>0</v>
      </c>
      <c r="K131" s="27">
        <f t="shared" si="32"/>
        <v>36823.39</v>
      </c>
      <c r="L131" s="27">
        <f t="shared" si="32"/>
        <v>0</v>
      </c>
      <c r="M131" s="27">
        <f t="shared" si="32"/>
        <v>3023.3900000000003</v>
      </c>
      <c r="N131" s="27">
        <f t="shared" si="32"/>
        <v>3023.3900000000003</v>
      </c>
      <c r="O131" s="27">
        <f t="shared" si="32"/>
        <v>33800</v>
      </c>
      <c r="P131" s="86"/>
      <c r="Q131" s="41"/>
      <c r="R131" s="20"/>
    </row>
    <row r="132" spans="1:18" x14ac:dyDescent="0.25">
      <c r="B132" s="65"/>
      <c r="C132" s="65"/>
      <c r="D132" s="65"/>
      <c r="E132" s="83"/>
      <c r="F132" s="67"/>
      <c r="G132" s="128"/>
      <c r="H132" s="68"/>
      <c r="I132" s="69"/>
      <c r="J132" s="69"/>
      <c r="K132" s="69"/>
      <c r="L132" s="69"/>
      <c r="M132" s="69"/>
      <c r="N132" s="69"/>
      <c r="O132" s="69"/>
      <c r="P132" s="44"/>
      <c r="Q132" s="1"/>
      <c r="R132" s="1"/>
    </row>
    <row r="133" spans="1:18" ht="13.5" customHeight="1" x14ac:dyDescent="0.25">
      <c r="B133" s="65"/>
      <c r="C133" s="65"/>
      <c r="D133" s="65"/>
      <c r="E133" s="83"/>
      <c r="F133" s="67"/>
      <c r="G133" s="128"/>
      <c r="H133" s="68"/>
      <c r="I133" s="69"/>
      <c r="J133" s="69"/>
      <c r="K133" s="69"/>
      <c r="L133" s="69"/>
      <c r="M133" s="69"/>
      <c r="N133" s="69"/>
      <c r="O133" s="69"/>
      <c r="P133" s="44"/>
      <c r="Q133" s="1"/>
      <c r="R133" s="1"/>
    </row>
    <row r="134" spans="1:18" x14ac:dyDescent="0.25">
      <c r="B134" s="65"/>
      <c r="C134" s="65"/>
      <c r="D134" s="65"/>
      <c r="E134" s="83"/>
      <c r="F134" s="67"/>
      <c r="G134" s="128"/>
      <c r="H134" s="68"/>
      <c r="I134" s="69"/>
      <c r="J134" s="69"/>
      <c r="K134" s="69"/>
      <c r="L134" s="69"/>
      <c r="M134" s="69"/>
      <c r="N134" s="69"/>
      <c r="O134" s="69"/>
      <c r="P134" s="44"/>
      <c r="Q134" s="1"/>
      <c r="R134" s="1"/>
    </row>
    <row r="135" spans="1:18" ht="18" x14ac:dyDescent="0.25">
      <c r="B135" s="43"/>
      <c r="C135" s="43"/>
      <c r="D135" s="43"/>
      <c r="E135" s="391" t="s">
        <v>0</v>
      </c>
      <c r="F135" s="391"/>
      <c r="G135" s="391"/>
      <c r="H135" s="391" t="s">
        <v>192</v>
      </c>
      <c r="I135" s="391"/>
      <c r="J135" s="391"/>
      <c r="K135" s="391"/>
      <c r="L135" s="391"/>
      <c r="M135" s="391"/>
      <c r="N135" s="391"/>
      <c r="O135" s="391"/>
      <c r="P135" s="92"/>
      <c r="Q135" s="1"/>
      <c r="R135" s="1"/>
    </row>
    <row r="136" spans="1:18" ht="18" x14ac:dyDescent="0.25">
      <c r="B136" s="3"/>
      <c r="C136" s="41"/>
      <c r="D136" s="41"/>
      <c r="E136" s="391" t="s">
        <v>1</v>
      </c>
      <c r="F136" s="391"/>
      <c r="G136" s="391"/>
      <c r="H136" s="391"/>
      <c r="I136" s="391"/>
      <c r="J136" s="391"/>
      <c r="K136" s="391"/>
      <c r="L136" s="391"/>
      <c r="M136" s="391"/>
      <c r="N136" s="391"/>
      <c r="O136" s="391"/>
      <c r="P136" s="41"/>
      <c r="Q136" s="1"/>
      <c r="R136" s="1"/>
    </row>
    <row r="137" spans="1:18" x14ac:dyDescent="0.25">
      <c r="B137" s="84"/>
      <c r="C137" s="84"/>
      <c r="D137" s="84"/>
      <c r="E137" s="396" t="s">
        <v>2</v>
      </c>
      <c r="F137" s="396" t="s">
        <v>38</v>
      </c>
      <c r="G137" s="396" t="s">
        <v>4</v>
      </c>
      <c r="H137" s="409" t="s">
        <v>12</v>
      </c>
      <c r="I137" s="85" t="s">
        <v>56</v>
      </c>
      <c r="J137" s="48"/>
      <c r="K137" s="48"/>
      <c r="L137" s="423" t="s">
        <v>6</v>
      </c>
      <c r="M137" s="424"/>
      <c r="N137" s="425"/>
      <c r="O137" s="396" t="s">
        <v>7</v>
      </c>
      <c r="P137" s="404" t="s">
        <v>8</v>
      </c>
      <c r="Q137" s="1"/>
      <c r="R137" s="1"/>
    </row>
    <row r="138" spans="1:18" x14ac:dyDescent="0.25">
      <c r="B138" s="402" t="s">
        <v>9</v>
      </c>
      <c r="C138" s="402" t="s">
        <v>10</v>
      </c>
      <c r="D138" s="402" t="s">
        <v>11</v>
      </c>
      <c r="E138" s="397"/>
      <c r="F138" s="397"/>
      <c r="G138" s="397"/>
      <c r="H138" s="422"/>
      <c r="I138" s="409" t="s">
        <v>13</v>
      </c>
      <c r="J138" s="409" t="s">
        <v>14</v>
      </c>
      <c r="K138" s="428" t="s">
        <v>15</v>
      </c>
      <c r="L138" s="409" t="s">
        <v>16</v>
      </c>
      <c r="M138" s="402" t="s">
        <v>17</v>
      </c>
      <c r="N138" s="402" t="s">
        <v>18</v>
      </c>
      <c r="O138" s="397"/>
      <c r="P138" s="405"/>
      <c r="Q138" s="1"/>
      <c r="R138" s="1"/>
    </row>
    <row r="139" spans="1:18" x14ac:dyDescent="0.25">
      <c r="B139" s="403"/>
      <c r="C139" s="403"/>
      <c r="D139" s="403"/>
      <c r="E139" s="398"/>
      <c r="F139" s="398"/>
      <c r="G139" s="398"/>
      <c r="H139" s="410"/>
      <c r="I139" s="410"/>
      <c r="J139" s="410"/>
      <c r="K139" s="429"/>
      <c r="L139" s="410"/>
      <c r="M139" s="403"/>
      <c r="N139" s="403"/>
      <c r="O139" s="398"/>
      <c r="P139" s="406"/>
      <c r="Q139" s="1"/>
      <c r="R139" s="1"/>
    </row>
    <row r="140" spans="1:18" ht="26.25" x14ac:dyDescent="0.25">
      <c r="A140" s="109"/>
      <c r="B140" s="11">
        <v>1000</v>
      </c>
      <c r="C140" s="11">
        <v>1100</v>
      </c>
      <c r="D140" s="11">
        <v>113</v>
      </c>
      <c r="E140" s="138"/>
      <c r="F140" s="87" t="s">
        <v>91</v>
      </c>
      <c r="G140" s="121"/>
      <c r="H140" s="29"/>
      <c r="I140" s="37"/>
      <c r="J140" s="88"/>
      <c r="K140" s="37"/>
      <c r="L140" s="37"/>
      <c r="M140" s="37"/>
      <c r="N140" s="37"/>
      <c r="O140" s="37">
        <f>K140-N140</f>
        <v>0</v>
      </c>
      <c r="P140" s="177"/>
      <c r="Q140" s="41"/>
      <c r="R140" s="20"/>
    </row>
    <row r="141" spans="1:18" ht="24" customHeight="1" x14ac:dyDescent="0.25">
      <c r="B141" s="40"/>
      <c r="C141" s="40"/>
      <c r="D141" s="40"/>
      <c r="E141" s="61" t="s">
        <v>92</v>
      </c>
      <c r="F141" s="89"/>
      <c r="G141" s="120"/>
      <c r="H141" s="61"/>
      <c r="I141" s="91">
        <f>SUM(I140)</f>
        <v>0</v>
      </c>
      <c r="J141" s="91">
        <f t="shared" ref="J141:O141" si="33">SUM(J140)</f>
        <v>0</v>
      </c>
      <c r="K141" s="91">
        <f t="shared" si="33"/>
        <v>0</v>
      </c>
      <c r="L141" s="91">
        <f t="shared" si="33"/>
        <v>0</v>
      </c>
      <c r="M141" s="91">
        <f t="shared" si="33"/>
        <v>0</v>
      </c>
      <c r="N141" s="91">
        <f t="shared" si="33"/>
        <v>0</v>
      </c>
      <c r="O141" s="91">
        <f t="shared" si="33"/>
        <v>0</v>
      </c>
      <c r="P141" s="86"/>
      <c r="Q141" s="41"/>
      <c r="R141" s="20"/>
    </row>
    <row r="142" spans="1:18" ht="36" customHeight="1" x14ac:dyDescent="0.25">
      <c r="B142" s="29">
        <v>1000</v>
      </c>
      <c r="C142" s="29">
        <v>1100</v>
      </c>
      <c r="D142" s="29">
        <v>113</v>
      </c>
      <c r="E142" s="138" t="s">
        <v>93</v>
      </c>
      <c r="F142" s="18" t="s">
        <v>94</v>
      </c>
      <c r="G142" s="121"/>
      <c r="H142" s="11">
        <v>15</v>
      </c>
      <c r="I142" s="21">
        <v>3791.07</v>
      </c>
      <c r="J142" s="21">
        <v>0</v>
      </c>
      <c r="K142" s="21">
        <f>I142+J142</f>
        <v>3791.07</v>
      </c>
      <c r="L142" s="21"/>
      <c r="M142" s="21">
        <v>291.07</v>
      </c>
      <c r="N142" s="21">
        <v>291.07</v>
      </c>
      <c r="O142" s="13">
        <f t="shared" ref="O142:O149" si="34">K142-N142</f>
        <v>3500</v>
      </c>
      <c r="P142" s="74"/>
      <c r="Q142" s="1"/>
      <c r="R142" s="1"/>
    </row>
    <row r="143" spans="1:18" ht="36" customHeight="1" x14ac:dyDescent="0.25">
      <c r="B143" s="29">
        <v>1000</v>
      </c>
      <c r="C143" s="29">
        <v>1100</v>
      </c>
      <c r="D143" s="29">
        <v>113</v>
      </c>
      <c r="E143" s="138" t="s">
        <v>169</v>
      </c>
      <c r="F143" s="18" t="s">
        <v>94</v>
      </c>
      <c r="G143" s="121"/>
      <c r="H143" s="11">
        <v>15</v>
      </c>
      <c r="I143" s="21">
        <v>3791.07</v>
      </c>
      <c r="J143" s="21"/>
      <c r="K143" s="21">
        <f>I143-J143</f>
        <v>3791.07</v>
      </c>
      <c r="L143" s="21"/>
      <c r="M143" s="21">
        <v>291.07</v>
      </c>
      <c r="N143" s="21">
        <v>291.07</v>
      </c>
      <c r="O143" s="13">
        <f t="shared" si="34"/>
        <v>3500</v>
      </c>
      <c r="P143" s="74"/>
      <c r="Q143" s="1"/>
      <c r="R143" s="1"/>
    </row>
    <row r="144" spans="1:18" ht="36" customHeight="1" x14ac:dyDescent="0.25">
      <c r="B144" s="29">
        <v>1000</v>
      </c>
      <c r="C144" s="29">
        <v>1100</v>
      </c>
      <c r="D144" s="29">
        <v>113</v>
      </c>
      <c r="E144" s="138" t="s">
        <v>95</v>
      </c>
      <c r="F144" s="18" t="s">
        <v>96</v>
      </c>
      <c r="G144" s="121"/>
      <c r="H144" s="11">
        <v>15</v>
      </c>
      <c r="I144" s="21">
        <v>4596</v>
      </c>
      <c r="J144" s="21">
        <v>0</v>
      </c>
      <c r="K144" s="21">
        <f>I144-J144</f>
        <v>4596</v>
      </c>
      <c r="L144" s="21"/>
      <c r="M144" s="21">
        <v>396</v>
      </c>
      <c r="N144" s="21">
        <f>M144</f>
        <v>396</v>
      </c>
      <c r="O144" s="13">
        <f t="shared" si="34"/>
        <v>4200</v>
      </c>
      <c r="P144" s="74"/>
      <c r="Q144" s="1"/>
      <c r="R144" s="1"/>
    </row>
    <row r="145" spans="2:16" ht="36" customHeight="1" x14ac:dyDescent="0.25">
      <c r="B145" s="29">
        <v>1000</v>
      </c>
      <c r="C145" s="29">
        <v>1100</v>
      </c>
      <c r="D145" s="29">
        <v>113</v>
      </c>
      <c r="E145" s="138" t="s">
        <v>97</v>
      </c>
      <c r="F145" s="18" t="s">
        <v>98</v>
      </c>
      <c r="G145" s="121"/>
      <c r="H145" s="11">
        <v>13</v>
      </c>
      <c r="I145" s="21">
        <f>7350/15*13</f>
        <v>6370</v>
      </c>
      <c r="J145" s="21">
        <v>0</v>
      </c>
      <c r="K145" s="21">
        <f>I145+J145</f>
        <v>6370</v>
      </c>
      <c r="L145" s="21"/>
      <c r="M145" s="21">
        <v>807</v>
      </c>
      <c r="N145" s="21">
        <f>M145</f>
        <v>807</v>
      </c>
      <c r="O145" s="13">
        <f>K145-N145</f>
        <v>5563</v>
      </c>
      <c r="P145" s="74"/>
    </row>
    <row r="146" spans="2:16" ht="36" customHeight="1" x14ac:dyDescent="0.25">
      <c r="B146" s="29">
        <v>1000</v>
      </c>
      <c r="C146" s="29">
        <v>1100</v>
      </c>
      <c r="D146" s="29">
        <v>113</v>
      </c>
      <c r="E146" s="138" t="s">
        <v>99</v>
      </c>
      <c r="F146" s="18" t="s">
        <v>100</v>
      </c>
      <c r="G146" s="121"/>
      <c r="H146" s="11">
        <v>15</v>
      </c>
      <c r="I146" s="21">
        <v>3201.86</v>
      </c>
      <c r="J146" s="21">
        <v>0</v>
      </c>
      <c r="K146" s="21">
        <v>3201.86</v>
      </c>
      <c r="L146" s="21"/>
      <c r="M146" s="21">
        <v>101.86</v>
      </c>
      <c r="N146" s="21">
        <v>101.86</v>
      </c>
      <c r="O146" s="13">
        <f t="shared" si="34"/>
        <v>3100</v>
      </c>
      <c r="P146" s="74"/>
    </row>
    <row r="147" spans="2:16" ht="36" customHeight="1" x14ac:dyDescent="0.25">
      <c r="B147" s="9">
        <v>1000</v>
      </c>
      <c r="C147" s="9">
        <v>1100</v>
      </c>
      <c r="D147" s="9">
        <v>113</v>
      </c>
      <c r="E147" s="138" t="s">
        <v>101</v>
      </c>
      <c r="F147" s="18" t="s">
        <v>102</v>
      </c>
      <c r="G147" s="121"/>
      <c r="H147" s="11">
        <v>12</v>
      </c>
      <c r="I147" s="21">
        <f>4417.36/15*12</f>
        <v>3533.8879999999999</v>
      </c>
      <c r="J147" s="21"/>
      <c r="K147" s="21">
        <f>I147-J147</f>
        <v>3533.8879999999999</v>
      </c>
      <c r="L147" s="21"/>
      <c r="M147" s="21">
        <f>367.36/15*12</f>
        <v>293.88799999999998</v>
      </c>
      <c r="N147" s="21">
        <f>M147</f>
        <v>293.88799999999998</v>
      </c>
      <c r="O147" s="13">
        <f t="shared" si="34"/>
        <v>3240</v>
      </c>
      <c r="P147" s="22"/>
    </row>
    <row r="148" spans="2:16" ht="36" customHeight="1" x14ac:dyDescent="0.25">
      <c r="B148" s="9">
        <v>1000</v>
      </c>
      <c r="C148" s="9">
        <v>1100</v>
      </c>
      <c r="D148" s="9">
        <v>113</v>
      </c>
      <c r="E148" s="138" t="s">
        <v>103</v>
      </c>
      <c r="F148" s="18" t="s">
        <v>102</v>
      </c>
      <c r="G148" s="121"/>
      <c r="H148" s="11">
        <v>15</v>
      </c>
      <c r="I148" s="21">
        <v>4596</v>
      </c>
      <c r="J148" s="21">
        <v>0</v>
      </c>
      <c r="K148" s="21">
        <f>I148-J148</f>
        <v>4596</v>
      </c>
      <c r="L148" s="21"/>
      <c r="M148" s="21">
        <v>396</v>
      </c>
      <c r="N148" s="21">
        <f>M148</f>
        <v>396</v>
      </c>
      <c r="O148" s="13">
        <f t="shared" si="34"/>
        <v>4200</v>
      </c>
      <c r="P148" s="22"/>
    </row>
    <row r="149" spans="2:16" ht="36" customHeight="1" x14ac:dyDescent="0.25">
      <c r="B149" s="9">
        <v>1000</v>
      </c>
      <c r="C149" s="9">
        <v>1100</v>
      </c>
      <c r="D149" s="9">
        <v>113</v>
      </c>
      <c r="E149" s="138" t="s">
        <v>104</v>
      </c>
      <c r="F149" s="18" t="s">
        <v>102</v>
      </c>
      <c r="G149" s="126"/>
      <c r="H149" s="11">
        <v>15</v>
      </c>
      <c r="I149" s="21">
        <v>4596</v>
      </c>
      <c r="J149" s="21">
        <v>0</v>
      </c>
      <c r="K149" s="21">
        <f>I149-J149</f>
        <v>4596</v>
      </c>
      <c r="L149" s="21"/>
      <c r="M149" s="21">
        <v>396</v>
      </c>
      <c r="N149" s="21">
        <f>M149</f>
        <v>396</v>
      </c>
      <c r="O149" s="13">
        <f t="shared" si="34"/>
        <v>4200</v>
      </c>
      <c r="P149" s="22"/>
    </row>
    <row r="150" spans="2:16" ht="36" customHeight="1" x14ac:dyDescent="0.25">
      <c r="B150" s="29">
        <v>1000</v>
      </c>
      <c r="C150" s="29">
        <v>1100</v>
      </c>
      <c r="D150" s="29">
        <v>113</v>
      </c>
      <c r="E150" s="77"/>
      <c r="F150" s="18" t="s">
        <v>102</v>
      </c>
      <c r="G150" s="131"/>
      <c r="H150" s="11"/>
      <c r="I150" s="21"/>
      <c r="J150" s="21"/>
      <c r="K150" s="21"/>
      <c r="L150" s="21"/>
      <c r="M150" s="21"/>
      <c r="N150" s="21"/>
      <c r="O150" s="13">
        <v>0</v>
      </c>
      <c r="P150" s="22"/>
    </row>
    <row r="151" spans="2:16" s="109" customFormat="1" ht="36" customHeight="1" x14ac:dyDescent="0.25">
      <c r="B151" s="29">
        <v>1000</v>
      </c>
      <c r="C151" s="29">
        <v>1100</v>
      </c>
      <c r="D151" s="29">
        <v>113</v>
      </c>
      <c r="E151" s="106" t="s">
        <v>150</v>
      </c>
      <c r="F151" s="18" t="s">
        <v>105</v>
      </c>
      <c r="G151" s="124"/>
      <c r="H151" s="11">
        <v>15</v>
      </c>
      <c r="I151" s="114">
        <v>5562.4</v>
      </c>
      <c r="J151" s="114"/>
      <c r="K151" s="114">
        <f>I151-J151</f>
        <v>5562.4</v>
      </c>
      <c r="L151" s="114"/>
      <c r="M151" s="114">
        <v>562.4</v>
      </c>
      <c r="N151" s="114">
        <f>M151</f>
        <v>562.4</v>
      </c>
      <c r="O151" s="115">
        <f>K151-N151</f>
        <v>5000</v>
      </c>
      <c r="P151" s="22"/>
    </row>
    <row r="152" spans="2:16" ht="36" customHeight="1" x14ac:dyDescent="0.25">
      <c r="B152" s="54"/>
      <c r="C152" s="54"/>
      <c r="D152" s="54"/>
      <c r="E152" s="24" t="s">
        <v>106</v>
      </c>
      <c r="F152" s="25"/>
      <c r="G152" s="34"/>
      <c r="H152" s="58"/>
      <c r="I152" s="27">
        <f>SUM(I142:I151)</f>
        <v>40038.288</v>
      </c>
      <c r="J152" s="27">
        <f t="shared" ref="J152:O152" si="35">SUM(J142:J151)</f>
        <v>0</v>
      </c>
      <c r="K152" s="27">
        <f t="shared" si="35"/>
        <v>40038.288</v>
      </c>
      <c r="L152" s="27">
        <f t="shared" si="35"/>
        <v>0</v>
      </c>
      <c r="M152" s="27">
        <f t="shared" si="35"/>
        <v>3535.288</v>
      </c>
      <c r="N152" s="27">
        <f t="shared" si="35"/>
        <v>3535.288</v>
      </c>
      <c r="O152" s="27">
        <f t="shared" si="35"/>
        <v>36503</v>
      </c>
      <c r="P152" s="24"/>
    </row>
    <row r="153" spans="2:16" ht="36" customHeight="1" x14ac:dyDescent="0.25">
      <c r="B153" s="9">
        <v>1000</v>
      </c>
      <c r="C153" s="9">
        <v>1100</v>
      </c>
      <c r="D153" s="9">
        <v>113</v>
      </c>
      <c r="E153" s="106" t="s">
        <v>151</v>
      </c>
      <c r="F153" s="50" t="s">
        <v>107</v>
      </c>
      <c r="G153" s="138"/>
      <c r="H153" s="11">
        <v>15</v>
      </c>
      <c r="I153" s="114">
        <v>5562.4</v>
      </c>
      <c r="J153" s="114"/>
      <c r="K153" s="114">
        <f>I153-J153</f>
        <v>5562.4</v>
      </c>
      <c r="L153" s="114"/>
      <c r="M153" s="114">
        <v>562.4</v>
      </c>
      <c r="N153" s="114">
        <f>M153</f>
        <v>562.4</v>
      </c>
      <c r="O153" s="115">
        <f>K153-N153</f>
        <v>5000</v>
      </c>
      <c r="P153" s="177"/>
    </row>
    <row r="154" spans="2:16" s="109" customFormat="1" ht="36" customHeight="1" x14ac:dyDescent="0.25">
      <c r="B154" s="29">
        <v>1000</v>
      </c>
      <c r="C154" s="29">
        <v>1100</v>
      </c>
      <c r="D154" s="29">
        <v>113</v>
      </c>
      <c r="E154" s="106" t="s">
        <v>152</v>
      </c>
      <c r="F154" s="18" t="s">
        <v>36</v>
      </c>
      <c r="G154" s="138"/>
      <c r="H154" s="11">
        <v>15</v>
      </c>
      <c r="I154" s="12">
        <v>3089.65</v>
      </c>
      <c r="J154" s="12">
        <v>0</v>
      </c>
      <c r="K154" s="12">
        <v>3089.65</v>
      </c>
      <c r="L154" s="12"/>
      <c r="M154" s="12">
        <v>89.65</v>
      </c>
      <c r="N154" s="60">
        <v>89.65</v>
      </c>
      <c r="O154" s="12">
        <f>K154-N154</f>
        <v>3000</v>
      </c>
      <c r="P154" s="177"/>
    </row>
    <row r="155" spans="2:16" ht="36" customHeight="1" x14ac:dyDescent="0.25">
      <c r="B155" s="54"/>
      <c r="C155" s="54"/>
      <c r="D155" s="54"/>
      <c r="E155" s="24" t="s">
        <v>171</v>
      </c>
      <c r="F155" s="25"/>
      <c r="G155" s="34"/>
      <c r="H155" s="58"/>
      <c r="I155" s="27">
        <f>SUM(I153:I154)</f>
        <v>8652.0499999999993</v>
      </c>
      <c r="J155" s="27">
        <f t="shared" ref="J155:O155" si="36">SUM(J153:J154)</f>
        <v>0</v>
      </c>
      <c r="K155" s="27">
        <f t="shared" si="36"/>
        <v>8652.0499999999993</v>
      </c>
      <c r="L155" s="27">
        <f t="shared" si="36"/>
        <v>0</v>
      </c>
      <c r="M155" s="27">
        <f t="shared" si="36"/>
        <v>652.04999999999995</v>
      </c>
      <c r="N155" s="27">
        <f t="shared" si="36"/>
        <v>652.04999999999995</v>
      </c>
      <c r="O155" s="27">
        <f t="shared" si="36"/>
        <v>8000</v>
      </c>
      <c r="P155" s="24"/>
    </row>
    <row r="156" spans="2:16" ht="36" customHeight="1" x14ac:dyDescent="0.25">
      <c r="B156" s="9">
        <v>1000</v>
      </c>
      <c r="C156" s="9">
        <v>1100</v>
      </c>
      <c r="D156" s="76">
        <v>113</v>
      </c>
      <c r="E156" s="137" t="s">
        <v>153</v>
      </c>
      <c r="F156" s="79" t="s">
        <v>108</v>
      </c>
      <c r="G156" s="119"/>
      <c r="H156" s="11">
        <v>15</v>
      </c>
      <c r="I156" s="13">
        <v>4953.2</v>
      </c>
      <c r="J156" s="13"/>
      <c r="K156" s="12">
        <v>4953.2</v>
      </c>
      <c r="L156" s="13"/>
      <c r="M156" s="13">
        <v>453.2</v>
      </c>
      <c r="N156" s="30">
        <f>M156</f>
        <v>453.2</v>
      </c>
      <c r="O156" s="12">
        <f>K156-N156</f>
        <v>4500</v>
      </c>
      <c r="P156" s="177"/>
    </row>
    <row r="157" spans="2:16" ht="36" customHeight="1" x14ac:dyDescent="0.25">
      <c r="B157" s="9">
        <v>1000</v>
      </c>
      <c r="C157" s="9">
        <v>1100</v>
      </c>
      <c r="D157" s="9">
        <v>113</v>
      </c>
      <c r="E157" s="134" t="s">
        <v>154</v>
      </c>
      <c r="F157" s="50" t="s">
        <v>109</v>
      </c>
      <c r="G157" s="119"/>
      <c r="H157" s="11">
        <v>15</v>
      </c>
      <c r="I157" s="80">
        <v>4715</v>
      </c>
      <c r="J157" s="80"/>
      <c r="K157" s="80">
        <v>4715</v>
      </c>
      <c r="L157" s="12"/>
      <c r="M157" s="80">
        <v>415</v>
      </c>
      <c r="N157" s="80">
        <v>415</v>
      </c>
      <c r="O157" s="12">
        <f t="shared" ref="O157:O160" si="37">K157-N157</f>
        <v>4300</v>
      </c>
      <c r="P157" s="177"/>
    </row>
    <row r="158" spans="2:16" ht="36" customHeight="1" x14ac:dyDescent="0.25">
      <c r="B158" s="9">
        <v>1000</v>
      </c>
      <c r="C158" s="9">
        <v>1100</v>
      </c>
      <c r="D158" s="9">
        <v>113</v>
      </c>
      <c r="E158" s="138" t="s">
        <v>110</v>
      </c>
      <c r="F158" s="39" t="s">
        <v>111</v>
      </c>
      <c r="G158" s="126"/>
      <c r="H158" s="11">
        <v>15</v>
      </c>
      <c r="I158" s="93">
        <v>4715</v>
      </c>
      <c r="J158" s="93"/>
      <c r="K158" s="93">
        <v>4715</v>
      </c>
      <c r="L158" s="12"/>
      <c r="M158" s="93">
        <v>415</v>
      </c>
      <c r="N158" s="93">
        <f>M158</f>
        <v>415</v>
      </c>
      <c r="O158" s="12">
        <f t="shared" si="37"/>
        <v>4300</v>
      </c>
      <c r="P158" s="177"/>
    </row>
    <row r="159" spans="2:16" s="109" customFormat="1" ht="36" customHeight="1" x14ac:dyDescent="0.25">
      <c r="B159" s="110">
        <v>1000</v>
      </c>
      <c r="C159" s="110">
        <v>1100</v>
      </c>
      <c r="D159" s="110">
        <v>113</v>
      </c>
      <c r="E159" s="103" t="s">
        <v>155</v>
      </c>
      <c r="F159" s="17" t="s">
        <v>109</v>
      </c>
      <c r="G159" s="135"/>
      <c r="H159" s="11"/>
      <c r="I159" s="21">
        <v>4715</v>
      </c>
      <c r="J159" s="21"/>
      <c r="K159" s="21">
        <v>4715</v>
      </c>
      <c r="L159" s="13"/>
      <c r="M159" s="21">
        <v>415</v>
      </c>
      <c r="N159" s="21">
        <v>415</v>
      </c>
      <c r="O159" s="12">
        <f t="shared" si="37"/>
        <v>4300</v>
      </c>
      <c r="P159" s="177"/>
    </row>
    <row r="160" spans="2:16" ht="36" customHeight="1" x14ac:dyDescent="0.25">
      <c r="B160" s="11">
        <v>1000</v>
      </c>
      <c r="C160" s="11">
        <v>1100</v>
      </c>
      <c r="D160" s="11">
        <v>113</v>
      </c>
      <c r="E160" s="138" t="s">
        <v>112</v>
      </c>
      <c r="F160" s="87" t="s">
        <v>113</v>
      </c>
      <c r="G160" s="121"/>
      <c r="H160" s="29">
        <v>15</v>
      </c>
      <c r="I160" s="93">
        <v>4468.8</v>
      </c>
      <c r="J160" s="93"/>
      <c r="K160" s="93">
        <v>4468.8</v>
      </c>
      <c r="L160" s="12"/>
      <c r="M160" s="162">
        <v>375.8</v>
      </c>
      <c r="N160" s="93">
        <v>375.8</v>
      </c>
      <c r="O160" s="12">
        <f t="shared" si="37"/>
        <v>4093</v>
      </c>
      <c r="P160" s="94"/>
    </row>
    <row r="161" spans="2:18" ht="36" customHeight="1" x14ac:dyDescent="0.25">
      <c r="B161" s="95"/>
      <c r="C161" s="24"/>
      <c r="D161" s="33"/>
      <c r="E161" s="24" t="s">
        <v>114</v>
      </c>
      <c r="F161" s="96"/>
      <c r="G161" s="26"/>
      <c r="H161" s="27"/>
      <c r="I161" s="26">
        <f>SUM(I156:I160)</f>
        <v>23567</v>
      </c>
      <c r="J161" s="26">
        <f t="shared" ref="J161:O161" si="38">SUM(J156:J160)</f>
        <v>0</v>
      </c>
      <c r="K161" s="26">
        <f t="shared" si="38"/>
        <v>23567</v>
      </c>
      <c r="L161" s="26">
        <f t="shared" si="38"/>
        <v>0</v>
      </c>
      <c r="M161" s="26">
        <f t="shared" si="38"/>
        <v>2074</v>
      </c>
      <c r="N161" s="26">
        <f t="shared" si="38"/>
        <v>2074</v>
      </c>
      <c r="O161" s="26">
        <f t="shared" si="38"/>
        <v>21493</v>
      </c>
      <c r="P161" s="90"/>
    </row>
    <row r="162" spans="2:18" ht="36" customHeight="1" x14ac:dyDescent="0.25">
      <c r="B162" s="90"/>
      <c r="C162" s="90"/>
      <c r="D162" s="90"/>
      <c r="E162" s="97" t="s">
        <v>115</v>
      </c>
      <c r="F162" s="90"/>
      <c r="G162" s="132"/>
      <c r="H162" s="90"/>
      <c r="I162" s="34">
        <f>I15+I17+I19+I22+I24+I28+I39+I43+I49+I64+I71+I78+I89+I93+I100+I119+I121+I131+I141+I152+I155+I161</f>
        <v>325527.45800000004</v>
      </c>
      <c r="J162" s="34">
        <f>J15+J17+J19+J22+J24+J28+J39+J43+J49+J64+J71+J78+J89+J93+J100+J119+J121+J131+J141+J152+J155+J161</f>
        <v>376.90000000000003</v>
      </c>
      <c r="K162" s="34">
        <f>K15+K17+K19+K22+K24+K28+K39+K43+K49+K64+K71+K78+K89+K93+K100+K119+K121+K131+K141+K152+K155+K161</f>
        <v>325904.35800000001</v>
      </c>
      <c r="L162" s="34">
        <f t="shared" ref="L162" si="39">L15+L17+L19+L22+L24+L28+L43+L49+L64+L71+L78+L89+L93+L100+L119+L121+L131+L141+L152+L155+L161</f>
        <v>0</v>
      </c>
      <c r="M162" s="34">
        <f>M15+M17+M19+M22+M24+M28+M39+M43+M49+M64+M71+M78+M89+M93+M100+M119+M121+M131+M141+M152+M155+M161</f>
        <v>28590.358</v>
      </c>
      <c r="N162" s="34">
        <f>N15+N17+N19+N22+N24+N28+N39+N43+N49+N64+N71+N78+N89+N93+N100+N119+N121+N131+N141+N152+N155+N161</f>
        <v>28590.358</v>
      </c>
      <c r="O162" s="34">
        <f>O15+O17+O19+O22+O24+O28+O39+O43+O49+O64+O71+O78+O89+O93+O100+O119+O121+O131+O141+O152+O155+O161</f>
        <v>297314</v>
      </c>
      <c r="P162" s="90"/>
    </row>
    <row r="164" spans="2:18" x14ac:dyDescent="0.25">
      <c r="B164" s="1"/>
      <c r="C164" s="1"/>
      <c r="D164" s="1"/>
      <c r="E164" s="98" t="s">
        <v>116</v>
      </c>
      <c r="F164" s="98"/>
      <c r="G164" s="98"/>
      <c r="H164" s="45"/>
      <c r="I164" s="45"/>
      <c r="J164" s="45" t="s">
        <v>117</v>
      </c>
      <c r="K164" s="99"/>
      <c r="L164" s="99"/>
      <c r="M164" s="1"/>
      <c r="N164" s="1"/>
      <c r="O164" s="1"/>
      <c r="P164" s="1"/>
    </row>
    <row r="165" spans="2:18" x14ac:dyDescent="0.25">
      <c r="B165" s="1"/>
      <c r="C165" s="1"/>
      <c r="D165" s="1"/>
      <c r="E165" s="98"/>
      <c r="F165" s="98"/>
      <c r="G165" s="100"/>
      <c r="H165" s="45"/>
      <c r="I165" s="45"/>
      <c r="J165" s="45"/>
      <c r="K165" s="99"/>
      <c r="L165" s="99"/>
      <c r="M165" s="1"/>
      <c r="N165" s="1"/>
      <c r="O165" s="1"/>
      <c r="P165" s="1"/>
    </row>
    <row r="166" spans="2:18" ht="18" x14ac:dyDescent="0.25">
      <c r="B166" s="1"/>
      <c r="C166" s="1"/>
      <c r="D166" s="1"/>
      <c r="E166" s="145"/>
      <c r="F166" s="146"/>
      <c r="G166" s="100"/>
      <c r="H166" s="45"/>
      <c r="I166" s="147"/>
      <c r="J166" s="147"/>
      <c r="K166" s="147"/>
      <c r="L166" s="101"/>
      <c r="M166" s="1"/>
      <c r="N166" s="1"/>
      <c r="O166" s="1"/>
      <c r="P166" s="1"/>
    </row>
    <row r="167" spans="2:18" x14ac:dyDescent="0.25">
      <c r="B167" s="1"/>
      <c r="C167" s="1"/>
      <c r="D167" s="1"/>
      <c r="E167" s="98" t="s">
        <v>160</v>
      </c>
      <c r="F167" s="98"/>
      <c r="G167" s="98"/>
      <c r="H167" s="45"/>
      <c r="I167" s="45" t="s">
        <v>159</v>
      </c>
      <c r="J167" s="45"/>
      <c r="K167" s="99"/>
      <c r="L167" s="99"/>
      <c r="M167" s="1"/>
      <c r="N167" s="1"/>
      <c r="O167" s="1"/>
      <c r="P167" s="1"/>
    </row>
    <row r="168" spans="2:18" x14ac:dyDescent="0.25">
      <c r="B168" s="1"/>
      <c r="C168" s="1"/>
      <c r="D168" s="1"/>
      <c r="E168" s="98" t="s">
        <v>118</v>
      </c>
      <c r="F168" s="98"/>
      <c r="G168" s="98"/>
      <c r="H168" s="98"/>
      <c r="I168" s="430" t="s">
        <v>119</v>
      </c>
      <c r="J168" s="430"/>
      <c r="K168" s="430"/>
      <c r="L168" s="430"/>
      <c r="M168" s="1"/>
      <c r="N168" s="1"/>
      <c r="O168" s="1"/>
      <c r="P168" s="1"/>
    </row>
    <row r="169" spans="2:18" x14ac:dyDescent="0.25">
      <c r="B169" s="1"/>
      <c r="C169" s="1"/>
      <c r="D169" s="1"/>
      <c r="E169" s="98"/>
      <c r="F169" s="98"/>
      <c r="G169" s="98"/>
      <c r="H169" s="98"/>
      <c r="I169" s="180"/>
      <c r="J169" s="180"/>
      <c r="K169" s="180"/>
      <c r="L169" s="180"/>
      <c r="M169" s="1"/>
      <c r="N169" s="1"/>
      <c r="O169" s="1"/>
      <c r="P169" s="1"/>
    </row>
    <row r="170" spans="2:18" x14ac:dyDescent="0.25">
      <c r="B170" s="1"/>
      <c r="C170" s="1"/>
      <c r="D170" s="1"/>
      <c r="E170" s="1"/>
      <c r="F170" s="2"/>
      <c r="G170" s="11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x14ac:dyDescent="0.25">
      <c r="B171" s="1"/>
      <c r="C171" s="1"/>
      <c r="D171" s="1"/>
      <c r="E171" s="1"/>
      <c r="F171" s="2"/>
      <c r="G171" s="1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2"/>
      <c r="G172" s="1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8" x14ac:dyDescent="0.25">
      <c r="B173" s="3"/>
      <c r="C173" s="3"/>
      <c r="D173" s="3"/>
      <c r="E173" s="391" t="s">
        <v>0</v>
      </c>
      <c r="F173" s="391"/>
      <c r="G173" s="391"/>
      <c r="P173" s="3"/>
      <c r="Q173" s="1"/>
      <c r="R173" s="1"/>
    </row>
    <row r="174" spans="2:18" ht="18" x14ac:dyDescent="0.25">
      <c r="B174" s="4"/>
      <c r="C174" s="5"/>
      <c r="D174" s="5"/>
      <c r="E174" s="391" t="s">
        <v>1</v>
      </c>
      <c r="F174" s="391"/>
      <c r="G174" s="391"/>
      <c r="H174" s="391" t="s">
        <v>192</v>
      </c>
      <c r="I174" s="391"/>
      <c r="J174" s="391"/>
      <c r="K174" s="391"/>
      <c r="L174" s="391"/>
      <c r="M174" s="391"/>
      <c r="N174" s="391"/>
      <c r="O174" s="391"/>
      <c r="P174" s="5"/>
      <c r="Q174" s="1"/>
      <c r="R174" s="1"/>
    </row>
    <row r="175" spans="2:18" x14ac:dyDescent="0.25">
      <c r="B175" s="1"/>
      <c r="C175" s="1"/>
      <c r="D175" s="1"/>
      <c r="E175" s="98"/>
      <c r="F175" s="98"/>
      <c r="G175" s="98"/>
      <c r="H175" s="98"/>
      <c r="I175" s="180"/>
      <c r="J175" s="180"/>
      <c r="K175" s="180"/>
      <c r="L175" s="180"/>
      <c r="M175" s="1"/>
      <c r="N175" s="1"/>
      <c r="O175" s="1"/>
      <c r="P175" s="1"/>
    </row>
    <row r="176" spans="2:18" x14ac:dyDescent="0.25">
      <c r="B176" s="1"/>
      <c r="C176" s="1"/>
      <c r="D176" s="1"/>
      <c r="E176" s="98"/>
      <c r="F176" s="98"/>
      <c r="G176" s="98"/>
      <c r="H176" s="98"/>
      <c r="I176" s="180"/>
      <c r="J176" s="180"/>
      <c r="K176" s="180"/>
      <c r="L176" s="180"/>
      <c r="M176" s="1"/>
      <c r="N176" s="1"/>
      <c r="O176" s="1"/>
      <c r="P176" s="1"/>
    </row>
    <row r="177" spans="2:18" s="109" customFormat="1" ht="37.5" customHeight="1" x14ac:dyDescent="0.25">
      <c r="B177" s="29">
        <v>4000</v>
      </c>
      <c r="C177" s="29">
        <v>4500</v>
      </c>
      <c r="D177" s="29">
        <v>451</v>
      </c>
      <c r="E177" s="138" t="s">
        <v>81</v>
      </c>
      <c r="F177" s="18" t="s">
        <v>174</v>
      </c>
      <c r="G177" s="121"/>
      <c r="H177" s="11">
        <v>15</v>
      </c>
      <c r="I177" s="13">
        <v>2500</v>
      </c>
      <c r="J177" s="13"/>
      <c r="K177" s="13">
        <v>2500</v>
      </c>
      <c r="L177" s="13"/>
      <c r="M177" s="13">
        <v>0</v>
      </c>
      <c r="N177" s="13">
        <v>0</v>
      </c>
      <c r="O177" s="13">
        <f>K177-N177</f>
        <v>2500</v>
      </c>
      <c r="P177" s="150"/>
      <c r="Q177" s="41"/>
      <c r="R177" s="20"/>
    </row>
    <row r="178" spans="2:18" ht="37.5" customHeight="1" x14ac:dyDescent="0.25">
      <c r="B178" s="90"/>
      <c r="C178" s="90"/>
      <c r="D178" s="90"/>
      <c r="E178" s="97" t="s">
        <v>115</v>
      </c>
      <c r="F178" s="90"/>
      <c r="G178" s="132"/>
      <c r="H178" s="90"/>
      <c r="I178" s="34">
        <f>I177</f>
        <v>2500</v>
      </c>
      <c r="J178" s="34"/>
      <c r="K178" s="34">
        <f>K177</f>
        <v>2500</v>
      </c>
      <c r="L178" s="34"/>
      <c r="M178" s="34"/>
      <c r="N178" s="34"/>
      <c r="O178" s="34">
        <f>O177</f>
        <v>2500</v>
      </c>
      <c r="P178" s="90"/>
    </row>
    <row r="179" spans="2:18" ht="37.5" customHeight="1" x14ac:dyDescent="0.25"/>
    <row r="180" spans="2:18" x14ac:dyDescent="0.25">
      <c r="B180" s="1"/>
      <c r="C180" s="1"/>
      <c r="D180" s="1"/>
      <c r="E180" s="98" t="s">
        <v>116</v>
      </c>
      <c r="F180" s="98"/>
      <c r="G180" s="98"/>
      <c r="H180" s="45"/>
      <c r="I180" s="45"/>
      <c r="J180" s="45" t="s">
        <v>117</v>
      </c>
      <c r="K180" s="99"/>
      <c r="L180" s="99"/>
      <c r="M180" s="1"/>
      <c r="N180" s="1"/>
      <c r="O180" s="1"/>
      <c r="P180" s="1"/>
    </row>
    <row r="181" spans="2:18" x14ac:dyDescent="0.25">
      <c r="B181" s="1"/>
      <c r="C181" s="1"/>
      <c r="D181" s="1"/>
      <c r="E181" s="98"/>
      <c r="F181" s="98"/>
      <c r="G181" s="100"/>
      <c r="H181" s="45"/>
      <c r="I181" s="45"/>
      <c r="J181" s="45"/>
      <c r="K181" s="99"/>
      <c r="L181" s="99"/>
      <c r="M181" s="1"/>
      <c r="N181" s="1"/>
      <c r="O181" s="1"/>
      <c r="P181" s="1"/>
    </row>
    <row r="182" spans="2:18" ht="18" x14ac:dyDescent="0.25">
      <c r="B182" s="1"/>
      <c r="C182" s="1"/>
      <c r="D182" s="1"/>
      <c r="E182" s="145"/>
      <c r="F182" s="146"/>
      <c r="G182" s="100"/>
      <c r="H182" s="45"/>
      <c r="I182" s="147"/>
      <c r="J182" s="147"/>
      <c r="K182" s="147"/>
      <c r="L182" s="101"/>
      <c r="M182" s="1"/>
      <c r="N182" s="1"/>
      <c r="O182" s="1"/>
      <c r="P182" s="1"/>
    </row>
    <row r="183" spans="2:18" x14ac:dyDescent="0.25">
      <c r="B183" s="1"/>
      <c r="C183" s="1"/>
      <c r="D183" s="1"/>
      <c r="E183" s="98" t="s">
        <v>160</v>
      </c>
      <c r="F183" s="98"/>
      <c r="G183" s="98"/>
      <c r="H183" s="45"/>
      <c r="I183" s="45" t="s">
        <v>159</v>
      </c>
      <c r="J183" s="45"/>
      <c r="K183" s="99"/>
      <c r="L183" s="99"/>
      <c r="M183" s="1"/>
      <c r="N183" s="1"/>
      <c r="O183" s="1"/>
      <c r="P183" s="1"/>
    </row>
    <row r="184" spans="2:18" x14ac:dyDescent="0.25">
      <c r="B184" s="1"/>
      <c r="C184" s="1"/>
      <c r="D184" s="1"/>
      <c r="E184" s="98" t="s">
        <v>118</v>
      </c>
      <c r="F184" s="98"/>
      <c r="G184" s="98"/>
      <c r="H184" s="98"/>
      <c r="I184" s="430" t="s">
        <v>119</v>
      </c>
      <c r="J184" s="430"/>
      <c r="K184" s="430"/>
      <c r="L184" s="430"/>
      <c r="M184" s="1"/>
      <c r="N184" s="1"/>
      <c r="O184" s="1"/>
      <c r="P184" s="1"/>
    </row>
    <row r="185" spans="2:18" x14ac:dyDescent="0.25">
      <c r="B185" s="1"/>
      <c r="C185" s="1"/>
      <c r="D185" s="1"/>
      <c r="E185" s="98"/>
      <c r="F185" s="98"/>
      <c r="G185" s="98"/>
      <c r="H185" s="98"/>
      <c r="I185" s="180"/>
      <c r="J185" s="180"/>
      <c r="K185" s="180"/>
      <c r="L185" s="180"/>
      <c r="M185" s="1"/>
      <c r="N185" s="1"/>
      <c r="O185" s="1"/>
      <c r="P185" s="1"/>
    </row>
    <row r="206" spans="5:7" x14ac:dyDescent="0.25">
      <c r="E206" s="1"/>
      <c r="F206" s="1"/>
      <c r="G206" s="118"/>
    </row>
    <row r="216" spans="5:7" x14ac:dyDescent="0.25">
      <c r="E216" s="64"/>
      <c r="F216" s="64"/>
      <c r="G216" s="133"/>
    </row>
    <row r="217" spans="5:7" x14ac:dyDescent="0.25">
      <c r="E217" s="64"/>
      <c r="F217" s="64"/>
      <c r="G217" s="133"/>
    </row>
    <row r="218" spans="5:7" x14ac:dyDescent="0.25">
      <c r="E218" s="64"/>
      <c r="F218" s="64"/>
      <c r="G218" s="133"/>
    </row>
    <row r="219" spans="5:7" x14ac:dyDescent="0.25">
      <c r="E219" s="64"/>
      <c r="F219" s="64"/>
      <c r="G219" s="133"/>
    </row>
    <row r="220" spans="5:7" x14ac:dyDescent="0.25">
      <c r="E220" s="66"/>
      <c r="F220" s="64"/>
      <c r="G220" s="133"/>
    </row>
    <row r="221" spans="5:7" x14ac:dyDescent="0.25">
      <c r="E221" s="64"/>
      <c r="F221" s="64"/>
      <c r="G221" s="133"/>
    </row>
    <row r="222" spans="5:7" x14ac:dyDescent="0.25">
      <c r="E222" s="64"/>
      <c r="F222" s="64"/>
      <c r="G222" s="133"/>
    </row>
    <row r="223" spans="5:7" x14ac:dyDescent="0.25">
      <c r="E223" s="66"/>
      <c r="F223" s="64"/>
      <c r="G223" s="133"/>
    </row>
    <row r="224" spans="5:7" x14ac:dyDescent="0.25">
      <c r="E224" s="64"/>
      <c r="F224" s="64"/>
      <c r="G224" s="133"/>
    </row>
    <row r="225" spans="5:7" x14ac:dyDescent="0.25">
      <c r="E225" s="66"/>
      <c r="F225" s="64"/>
      <c r="G225" s="133"/>
    </row>
  </sheetData>
  <mergeCells count="130">
    <mergeCell ref="E4:G4"/>
    <mergeCell ref="H4:O4"/>
    <mergeCell ref="E5:G5"/>
    <mergeCell ref="H5:O5"/>
    <mergeCell ref="E6:E8"/>
    <mergeCell ref="F6:F8"/>
    <mergeCell ref="G6:G8"/>
    <mergeCell ref="L6:N6"/>
    <mergeCell ref="O6:O8"/>
    <mergeCell ref="N7:N8"/>
    <mergeCell ref="P6:P8"/>
    <mergeCell ref="B7:B8"/>
    <mergeCell ref="C7:C8"/>
    <mergeCell ref="D7:D8"/>
    <mergeCell ref="H7:H8"/>
    <mergeCell ref="I7:I8"/>
    <mergeCell ref="J7:J8"/>
    <mergeCell ref="K7:K8"/>
    <mergeCell ref="L7:L8"/>
    <mergeCell ref="M7:M8"/>
    <mergeCell ref="E32:G32"/>
    <mergeCell ref="E33:G33"/>
    <mergeCell ref="E34:G34"/>
    <mergeCell ref="H34:O34"/>
    <mergeCell ref="E35:G35"/>
    <mergeCell ref="B36:B37"/>
    <mergeCell ref="C36:C37"/>
    <mergeCell ref="D36:D37"/>
    <mergeCell ref="E36:E37"/>
    <mergeCell ref="F36:F37"/>
    <mergeCell ref="M36:M37"/>
    <mergeCell ref="N36:N37"/>
    <mergeCell ref="O36:O37"/>
    <mergeCell ref="P36:P37"/>
    <mergeCell ref="E51:G51"/>
    <mergeCell ref="H51:O51"/>
    <mergeCell ref="G36:G37"/>
    <mergeCell ref="H36:H37"/>
    <mergeCell ref="I36:I37"/>
    <mergeCell ref="J36:J37"/>
    <mergeCell ref="K36:K37"/>
    <mergeCell ref="L36:L37"/>
    <mergeCell ref="E52:G52"/>
    <mergeCell ref="E53:G53"/>
    <mergeCell ref="H53:O53"/>
    <mergeCell ref="E54:G54"/>
    <mergeCell ref="B55:B57"/>
    <mergeCell ref="C55:C57"/>
    <mergeCell ref="D55:D57"/>
    <mergeCell ref="E55:E57"/>
    <mergeCell ref="F55:F57"/>
    <mergeCell ref="G55:G57"/>
    <mergeCell ref="H55:H57"/>
    <mergeCell ref="L55:N55"/>
    <mergeCell ref="O55:O57"/>
    <mergeCell ref="P55:P57"/>
    <mergeCell ref="I56:I57"/>
    <mergeCell ref="J56:J57"/>
    <mergeCell ref="K56:K57"/>
    <mergeCell ref="L56:L57"/>
    <mergeCell ref="M56:M57"/>
    <mergeCell ref="N56:N57"/>
    <mergeCell ref="P85:P87"/>
    <mergeCell ref="I86:I87"/>
    <mergeCell ref="J86:J87"/>
    <mergeCell ref="K86:K87"/>
    <mergeCell ref="L86:L87"/>
    <mergeCell ref="M86:M87"/>
    <mergeCell ref="E81:G81"/>
    <mergeCell ref="E82:G82"/>
    <mergeCell ref="E83:G83"/>
    <mergeCell ref="H83:O83"/>
    <mergeCell ref="E84:G84"/>
    <mergeCell ref="E85:E87"/>
    <mergeCell ref="F85:F87"/>
    <mergeCell ref="E105:G105"/>
    <mergeCell ref="B106:B108"/>
    <mergeCell ref="C106:C108"/>
    <mergeCell ref="D106:D108"/>
    <mergeCell ref="E106:E108"/>
    <mergeCell ref="F106:F108"/>
    <mergeCell ref="G106:G108"/>
    <mergeCell ref="N86:N87"/>
    <mergeCell ref="E102:G102"/>
    <mergeCell ref="H102:O102"/>
    <mergeCell ref="E103:G103"/>
    <mergeCell ref="E104:G104"/>
    <mergeCell ref="H104:O104"/>
    <mergeCell ref="G85:G87"/>
    <mergeCell ref="H85:H87"/>
    <mergeCell ref="L85:N85"/>
    <mergeCell ref="O85:O87"/>
    <mergeCell ref="B85:B87"/>
    <mergeCell ref="C85:C87"/>
    <mergeCell ref="D85:D87"/>
    <mergeCell ref="H106:H108"/>
    <mergeCell ref="L106:N106"/>
    <mergeCell ref="O106:O108"/>
    <mergeCell ref="P106:P108"/>
    <mergeCell ref="I107:I108"/>
    <mergeCell ref="J107:J108"/>
    <mergeCell ref="K107:K108"/>
    <mergeCell ref="L107:L108"/>
    <mergeCell ref="M107:M108"/>
    <mergeCell ref="N107:N108"/>
    <mergeCell ref="E135:G135"/>
    <mergeCell ref="H135:O135"/>
    <mergeCell ref="E136:G136"/>
    <mergeCell ref="H136:O136"/>
    <mergeCell ref="E137:E139"/>
    <mergeCell ref="F137:F139"/>
    <mergeCell ref="G137:G139"/>
    <mergeCell ref="H137:H139"/>
    <mergeCell ref="L137:N137"/>
    <mergeCell ref="O137:O139"/>
    <mergeCell ref="I168:L168"/>
    <mergeCell ref="E173:G173"/>
    <mergeCell ref="E174:G174"/>
    <mergeCell ref="H174:O174"/>
    <mergeCell ref="I184:L184"/>
    <mergeCell ref="P137:P139"/>
    <mergeCell ref="B138:B139"/>
    <mergeCell ref="C138:C139"/>
    <mergeCell ref="D138:D139"/>
    <mergeCell ref="I138:I139"/>
    <mergeCell ref="J138:J139"/>
    <mergeCell ref="K138:K139"/>
    <mergeCell ref="L138:L139"/>
    <mergeCell ref="M138:M139"/>
    <mergeCell ref="N138:N139"/>
  </mergeCells>
  <pageMargins left="0.23622047244094491" right="0.23622047244094491" top="0.74803149606299213" bottom="0.74803149606299213" header="0.31496062992125984" footer="0.31496062992125984"/>
  <pageSetup paperSize="5" scale="50" orientation="landscape" r:id="rId1"/>
  <rowBreaks count="7" manualBreakCount="7">
    <brk id="31" max="16383" man="1"/>
    <brk id="50" max="16383" man="1"/>
    <brk id="79" max="16383" man="1"/>
    <brk id="101" max="16383" man="1"/>
    <brk id="131" max="16383" man="1"/>
    <brk id="168" max="16383" man="1"/>
    <brk id="17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V225"/>
  <sheetViews>
    <sheetView topLeftCell="A161" zoomScaleNormal="100" workbookViewId="0">
      <selection activeCell="G177" sqref="G177"/>
    </sheetView>
  </sheetViews>
  <sheetFormatPr baseColWidth="10" defaultRowHeight="15" x14ac:dyDescent="0.25"/>
  <cols>
    <col min="1" max="1" width="4.140625" customWidth="1"/>
    <col min="2" max="2" width="8.5703125" customWidth="1"/>
    <col min="3" max="3" width="9.7109375" customWidth="1"/>
    <col min="4" max="4" width="7.5703125" customWidth="1"/>
    <col min="5" max="5" width="42.42578125" customWidth="1"/>
    <col min="6" max="6" width="21.85546875" customWidth="1"/>
    <col min="7" max="7" width="26.140625" style="117" customWidth="1"/>
    <col min="8" max="8" width="11.7109375" customWidth="1"/>
    <col min="9" max="9" width="12.28515625" customWidth="1"/>
    <col min="10" max="10" width="10.85546875" customWidth="1"/>
    <col min="11" max="11" width="14.42578125" customWidth="1"/>
    <col min="12" max="12" width="13.5703125" customWidth="1"/>
    <col min="13" max="13" width="11" customWidth="1"/>
    <col min="14" max="14" width="13.7109375" customWidth="1"/>
    <col min="15" max="15" width="12.140625" customWidth="1"/>
    <col min="16" max="16" width="56" customWidth="1"/>
  </cols>
  <sheetData>
    <row r="1" spans="2:18" x14ac:dyDescent="0.25">
      <c r="B1" s="1"/>
      <c r="C1" s="1"/>
      <c r="D1" s="1"/>
      <c r="E1" s="1"/>
      <c r="F1" s="2"/>
      <c r="G1" s="11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2"/>
      <c r="G2" s="11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2"/>
      <c r="G3" s="11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x14ac:dyDescent="0.25">
      <c r="B4" s="3"/>
      <c r="C4" s="3"/>
      <c r="D4" s="3"/>
      <c r="E4" s="391" t="s">
        <v>0</v>
      </c>
      <c r="F4" s="391"/>
      <c r="G4" s="391"/>
      <c r="H4" s="391" t="s">
        <v>197</v>
      </c>
      <c r="I4" s="391"/>
      <c r="J4" s="391"/>
      <c r="K4" s="391"/>
      <c r="L4" s="391"/>
      <c r="M4" s="391"/>
      <c r="N4" s="391"/>
      <c r="O4" s="391"/>
      <c r="P4" s="3"/>
      <c r="Q4" s="1"/>
      <c r="R4" s="1"/>
    </row>
    <row r="5" spans="2:18" ht="18" x14ac:dyDescent="0.25">
      <c r="B5" s="4"/>
      <c r="C5" s="5"/>
      <c r="D5" s="5"/>
      <c r="E5" s="391" t="s">
        <v>1</v>
      </c>
      <c r="F5" s="391"/>
      <c r="G5" s="391"/>
      <c r="H5" s="392"/>
      <c r="I5" s="392"/>
      <c r="J5" s="392"/>
      <c r="K5" s="392"/>
      <c r="L5" s="392"/>
      <c r="M5" s="392"/>
      <c r="N5" s="392"/>
      <c r="O5" s="392"/>
      <c r="P5" s="5"/>
      <c r="Q5" s="1"/>
      <c r="R5" s="1"/>
    </row>
    <row r="6" spans="2:18" x14ac:dyDescent="0.25">
      <c r="B6" s="6"/>
      <c r="C6" s="6"/>
      <c r="D6" s="6"/>
      <c r="E6" s="393" t="s">
        <v>2</v>
      </c>
      <c r="F6" s="396" t="s">
        <v>3</v>
      </c>
      <c r="G6" s="396" t="s">
        <v>4</v>
      </c>
      <c r="H6" s="7"/>
      <c r="I6" s="8" t="s">
        <v>5</v>
      </c>
      <c r="J6" s="8"/>
      <c r="K6" s="8"/>
      <c r="L6" s="399" t="s">
        <v>6</v>
      </c>
      <c r="M6" s="400"/>
      <c r="N6" s="401"/>
      <c r="O6" s="396" t="s">
        <v>7</v>
      </c>
      <c r="P6" s="404" t="s">
        <v>8</v>
      </c>
      <c r="Q6" s="1"/>
      <c r="R6" s="1"/>
    </row>
    <row r="7" spans="2:18" x14ac:dyDescent="0.25">
      <c r="B7" s="407" t="s">
        <v>9</v>
      </c>
      <c r="C7" s="407" t="s">
        <v>10</v>
      </c>
      <c r="D7" s="407" t="s">
        <v>11</v>
      </c>
      <c r="E7" s="394"/>
      <c r="F7" s="397"/>
      <c r="G7" s="397"/>
      <c r="H7" s="409" t="s">
        <v>12</v>
      </c>
      <c r="I7" s="402" t="s">
        <v>13</v>
      </c>
      <c r="J7" s="402" t="s">
        <v>14</v>
      </c>
      <c r="K7" s="404" t="s">
        <v>15</v>
      </c>
      <c r="L7" s="402" t="s">
        <v>16</v>
      </c>
      <c r="M7" s="402" t="s">
        <v>17</v>
      </c>
      <c r="N7" s="402" t="s">
        <v>18</v>
      </c>
      <c r="O7" s="397"/>
      <c r="P7" s="405"/>
      <c r="Q7" s="1"/>
      <c r="R7" s="1"/>
    </row>
    <row r="8" spans="2:18" x14ac:dyDescent="0.25">
      <c r="B8" s="408"/>
      <c r="C8" s="408"/>
      <c r="D8" s="408"/>
      <c r="E8" s="395"/>
      <c r="F8" s="398"/>
      <c r="G8" s="398"/>
      <c r="H8" s="410"/>
      <c r="I8" s="403"/>
      <c r="J8" s="403"/>
      <c r="K8" s="406"/>
      <c r="L8" s="403"/>
      <c r="M8" s="403"/>
      <c r="N8" s="403"/>
      <c r="O8" s="398"/>
      <c r="P8" s="406"/>
      <c r="Q8" s="1"/>
      <c r="R8" s="1"/>
    </row>
    <row r="9" spans="2:18" ht="35.1" customHeight="1" x14ac:dyDescent="0.25">
      <c r="B9" s="9">
        <v>1000</v>
      </c>
      <c r="C9" s="9">
        <v>1100</v>
      </c>
      <c r="D9" s="9">
        <v>113</v>
      </c>
      <c r="E9" s="144" t="s">
        <v>166</v>
      </c>
      <c r="F9" s="10" t="s">
        <v>19</v>
      </c>
      <c r="G9" s="121"/>
      <c r="H9" s="11">
        <v>15</v>
      </c>
      <c r="I9" s="12">
        <v>17407.95</v>
      </c>
      <c r="J9" s="12">
        <v>0</v>
      </c>
      <c r="K9" s="12">
        <v>17407.95</v>
      </c>
      <c r="L9" s="12"/>
      <c r="M9" s="12">
        <f>3198.02-0.07</f>
        <v>3197.95</v>
      </c>
      <c r="N9" s="13">
        <v>3197.95</v>
      </c>
      <c r="O9" s="12">
        <f>K9-N9</f>
        <v>14210</v>
      </c>
      <c r="P9" s="10"/>
      <c r="Q9" s="14"/>
      <c r="R9" s="15"/>
    </row>
    <row r="10" spans="2:18" ht="35.1" customHeight="1" x14ac:dyDescent="0.25">
      <c r="B10" s="9">
        <v>1000</v>
      </c>
      <c r="C10" s="9">
        <v>1100</v>
      </c>
      <c r="D10" s="9">
        <v>113</v>
      </c>
      <c r="E10" s="16"/>
      <c r="F10" s="17" t="s">
        <v>20</v>
      </c>
      <c r="G10" s="121"/>
      <c r="H10" s="11"/>
      <c r="I10" s="12"/>
      <c r="J10" s="12"/>
      <c r="K10" s="12"/>
      <c r="L10" s="12"/>
      <c r="M10" s="12"/>
      <c r="N10" s="13"/>
      <c r="O10" s="12">
        <f t="shared" ref="O10:O14" si="0">K10-N10</f>
        <v>0</v>
      </c>
      <c r="P10" s="10"/>
      <c r="Q10" s="14"/>
      <c r="R10" s="15"/>
    </row>
    <row r="11" spans="2:18" ht="35.1" customHeight="1" x14ac:dyDescent="0.25">
      <c r="B11" s="9">
        <v>1000</v>
      </c>
      <c r="C11" s="9">
        <v>1100</v>
      </c>
      <c r="D11" s="9">
        <v>113</v>
      </c>
      <c r="E11" s="106" t="s">
        <v>120</v>
      </c>
      <c r="F11" s="10" t="s">
        <v>21</v>
      </c>
      <c r="G11" s="121"/>
      <c r="H11" s="11">
        <v>15</v>
      </c>
      <c r="I11" s="107">
        <v>2786.41</v>
      </c>
      <c r="J11" s="12">
        <v>0</v>
      </c>
      <c r="K11" s="107">
        <f>I11+J11</f>
        <v>2786.41</v>
      </c>
      <c r="L11" s="12"/>
      <c r="M11" s="107">
        <v>36.409999999999997</v>
      </c>
      <c r="N11" s="108">
        <f>M11</f>
        <v>36.409999999999997</v>
      </c>
      <c r="O11" s="12">
        <f t="shared" si="0"/>
        <v>2750</v>
      </c>
      <c r="P11" s="10"/>
      <c r="Q11" s="14"/>
      <c r="R11" s="15"/>
    </row>
    <row r="12" spans="2:18" ht="35.1" customHeight="1" x14ac:dyDescent="0.25">
      <c r="B12" s="9">
        <v>1000</v>
      </c>
      <c r="C12" s="9">
        <v>1100</v>
      </c>
      <c r="D12" s="9">
        <v>113</v>
      </c>
      <c r="E12" s="138" t="s">
        <v>183</v>
      </c>
      <c r="F12" s="10" t="s">
        <v>22</v>
      </c>
      <c r="G12" s="121"/>
      <c r="H12" s="11">
        <v>15</v>
      </c>
      <c r="I12" s="107">
        <v>2786.41</v>
      </c>
      <c r="J12" s="12">
        <v>0</v>
      </c>
      <c r="K12" s="107">
        <f>I12+J12</f>
        <v>2786.41</v>
      </c>
      <c r="L12" s="12"/>
      <c r="M12" s="107">
        <v>36.409999999999997</v>
      </c>
      <c r="N12" s="108">
        <f>M12</f>
        <v>36.409999999999997</v>
      </c>
      <c r="O12" s="12">
        <f t="shared" si="0"/>
        <v>2750</v>
      </c>
      <c r="P12" s="10"/>
      <c r="Q12" s="14"/>
      <c r="R12" s="15"/>
    </row>
    <row r="13" spans="2:18" ht="35.1" customHeight="1" x14ac:dyDescent="0.25">
      <c r="B13" s="9">
        <v>1000</v>
      </c>
      <c r="C13" s="9">
        <v>1100</v>
      </c>
      <c r="D13" s="9">
        <v>113</v>
      </c>
      <c r="E13" s="106" t="s">
        <v>121</v>
      </c>
      <c r="F13" s="10" t="s">
        <v>23</v>
      </c>
      <c r="G13" s="121"/>
      <c r="H13" s="11">
        <v>15</v>
      </c>
      <c r="I13" s="12">
        <v>2379.1999999999998</v>
      </c>
      <c r="J13" s="12">
        <v>20.8</v>
      </c>
      <c r="K13" s="12">
        <f>I13+J13</f>
        <v>2400</v>
      </c>
      <c r="L13" s="12"/>
      <c r="M13" s="12">
        <v>0</v>
      </c>
      <c r="N13" s="13">
        <v>0</v>
      </c>
      <c r="O13" s="12">
        <f t="shared" si="0"/>
        <v>2400</v>
      </c>
      <c r="P13" s="19"/>
      <c r="Q13" s="20"/>
      <c r="R13" s="20"/>
    </row>
    <row r="14" spans="2:18" ht="35.1" customHeight="1" x14ac:dyDescent="0.25">
      <c r="B14" s="9">
        <v>1000</v>
      </c>
      <c r="C14" s="9">
        <v>1100</v>
      </c>
      <c r="D14" s="9">
        <v>113</v>
      </c>
      <c r="E14" s="106" t="s">
        <v>122</v>
      </c>
      <c r="F14" s="10" t="s">
        <v>23</v>
      </c>
      <c r="G14" s="138"/>
      <c r="H14" s="11">
        <v>15</v>
      </c>
      <c r="I14" s="12">
        <v>2379.1999999999998</v>
      </c>
      <c r="J14" s="12">
        <v>20.8</v>
      </c>
      <c r="K14" s="12">
        <f>I14+J14</f>
        <v>2400</v>
      </c>
      <c r="L14" s="12"/>
      <c r="M14" s="12">
        <v>0</v>
      </c>
      <c r="N14" s="13">
        <v>0</v>
      </c>
      <c r="O14" s="12">
        <f t="shared" si="0"/>
        <v>2400</v>
      </c>
      <c r="P14" s="22"/>
      <c r="Q14" s="20"/>
      <c r="R14" s="20"/>
    </row>
    <row r="15" spans="2:18" ht="35.1" customHeight="1" x14ac:dyDescent="0.25">
      <c r="B15" s="23"/>
      <c r="C15" s="23"/>
      <c r="D15" s="23"/>
      <c r="E15" s="24" t="s">
        <v>24</v>
      </c>
      <c r="F15" s="25"/>
      <c r="G15" s="61"/>
      <c r="H15" s="26"/>
      <c r="I15" s="27">
        <f>SUM(I9:I14)</f>
        <v>27739.170000000002</v>
      </c>
      <c r="J15" s="27">
        <f t="shared" ref="J15:O15" si="1">SUM(J9:J14)</f>
        <v>41.6</v>
      </c>
      <c r="K15" s="27">
        <f t="shared" si="1"/>
        <v>27780.77</v>
      </c>
      <c r="L15" s="27">
        <f t="shared" si="1"/>
        <v>0</v>
      </c>
      <c r="M15" s="27">
        <f t="shared" si="1"/>
        <v>3270.7699999999995</v>
      </c>
      <c r="N15" s="27">
        <f t="shared" si="1"/>
        <v>3270.7699999999995</v>
      </c>
      <c r="O15" s="27">
        <f t="shared" si="1"/>
        <v>24510</v>
      </c>
      <c r="P15" s="28"/>
      <c r="Q15" s="20"/>
      <c r="R15" s="20"/>
    </row>
    <row r="16" spans="2:18" ht="35.1" customHeight="1" x14ac:dyDescent="0.25">
      <c r="B16" s="29">
        <v>1000</v>
      </c>
      <c r="C16" s="29">
        <v>1100</v>
      </c>
      <c r="D16" s="29">
        <v>113</v>
      </c>
      <c r="E16" s="104" t="s">
        <v>123</v>
      </c>
      <c r="F16" s="17" t="s">
        <v>25</v>
      </c>
      <c r="G16" s="119"/>
      <c r="H16" s="29">
        <v>15</v>
      </c>
      <c r="I16" s="13">
        <v>4953.2</v>
      </c>
      <c r="J16" s="13"/>
      <c r="K16" s="12">
        <v>4953.2</v>
      </c>
      <c r="L16" s="13"/>
      <c r="M16" s="13">
        <v>453.2</v>
      </c>
      <c r="N16" s="30">
        <f>M16</f>
        <v>453.2</v>
      </c>
      <c r="O16" s="12">
        <f>K16-N16</f>
        <v>4500</v>
      </c>
      <c r="P16" s="31"/>
      <c r="Q16" s="20"/>
      <c r="R16" s="20"/>
    </row>
    <row r="17" spans="2:22" ht="35.1" customHeight="1" x14ac:dyDescent="0.25">
      <c r="B17" s="23"/>
      <c r="C17" s="23"/>
      <c r="D17" s="23"/>
      <c r="E17" s="24" t="s">
        <v>26</v>
      </c>
      <c r="F17" s="32"/>
      <c r="G17" s="120"/>
      <c r="H17" s="26"/>
      <c r="I17" s="26">
        <f>I16</f>
        <v>4953.2</v>
      </c>
      <c r="J17" s="26">
        <f t="shared" ref="J17:O17" si="2">J16</f>
        <v>0</v>
      </c>
      <c r="K17" s="26">
        <f t="shared" si="2"/>
        <v>4953.2</v>
      </c>
      <c r="L17" s="26">
        <f t="shared" si="2"/>
        <v>0</v>
      </c>
      <c r="M17" s="26">
        <f t="shared" si="2"/>
        <v>453.2</v>
      </c>
      <c r="N17" s="26">
        <f t="shared" si="2"/>
        <v>453.2</v>
      </c>
      <c r="O17" s="26">
        <f t="shared" si="2"/>
        <v>4500</v>
      </c>
      <c r="P17" s="35"/>
      <c r="Q17" s="20"/>
      <c r="R17" s="20"/>
    </row>
    <row r="18" spans="2:22" ht="35.1" customHeight="1" x14ac:dyDescent="0.25">
      <c r="B18" s="29">
        <v>1000</v>
      </c>
      <c r="C18" s="29">
        <v>1100</v>
      </c>
      <c r="D18" s="29">
        <v>113</v>
      </c>
      <c r="E18" s="138" t="s">
        <v>27</v>
      </c>
      <c r="F18" s="36" t="s">
        <v>28</v>
      </c>
      <c r="G18" s="121"/>
      <c r="H18" s="11">
        <v>15</v>
      </c>
      <c r="I18" s="13">
        <v>9795</v>
      </c>
      <c r="J18" s="13"/>
      <c r="K18" s="12">
        <f>I18+J18</f>
        <v>9795</v>
      </c>
      <c r="L18" s="13"/>
      <c r="M18" s="13">
        <v>1454</v>
      </c>
      <c r="N18" s="37">
        <v>1454</v>
      </c>
      <c r="O18" s="12">
        <f>K18-N18</f>
        <v>8341</v>
      </c>
      <c r="P18" s="38"/>
      <c r="Q18" s="20"/>
      <c r="R18" s="20"/>
    </row>
    <row r="19" spans="2:22" ht="35.1" customHeight="1" x14ac:dyDescent="0.25">
      <c r="B19" s="23"/>
      <c r="C19" s="23"/>
      <c r="D19" s="23"/>
      <c r="E19" s="24" t="s">
        <v>29</v>
      </c>
      <c r="F19" s="32"/>
      <c r="G19" s="120"/>
      <c r="H19" s="26"/>
      <c r="I19" s="26">
        <f>I18</f>
        <v>9795</v>
      </c>
      <c r="J19" s="26">
        <f t="shared" ref="J19:O19" si="3">J18</f>
        <v>0</v>
      </c>
      <c r="K19" s="26">
        <f t="shared" si="3"/>
        <v>9795</v>
      </c>
      <c r="L19" s="26">
        <f t="shared" si="3"/>
        <v>0</v>
      </c>
      <c r="M19" s="26">
        <f t="shared" si="3"/>
        <v>1454</v>
      </c>
      <c r="N19" s="26">
        <f t="shared" si="3"/>
        <v>1454</v>
      </c>
      <c r="O19" s="26">
        <f t="shared" si="3"/>
        <v>8341</v>
      </c>
      <c r="P19" s="35"/>
      <c r="Q19" s="20"/>
      <c r="R19" s="20"/>
    </row>
    <row r="20" spans="2:22" ht="35.1" customHeight="1" x14ac:dyDescent="0.25">
      <c r="B20" s="9">
        <v>1000</v>
      </c>
      <c r="C20" s="9">
        <v>1100</v>
      </c>
      <c r="D20" s="9">
        <v>113</v>
      </c>
      <c r="E20" s="137" t="s">
        <v>124</v>
      </c>
      <c r="F20" s="39" t="s">
        <v>30</v>
      </c>
      <c r="G20" s="119"/>
      <c r="H20" s="11">
        <v>15</v>
      </c>
      <c r="I20" s="13">
        <v>5562.4</v>
      </c>
      <c r="J20" s="13"/>
      <c r="K20" s="13">
        <f>I20-J20</f>
        <v>5562.4</v>
      </c>
      <c r="L20" s="13"/>
      <c r="M20" s="13">
        <v>562.4</v>
      </c>
      <c r="N20" s="13">
        <f>M20</f>
        <v>562.4</v>
      </c>
      <c r="O20" s="13">
        <f>K20-N20</f>
        <v>5000</v>
      </c>
      <c r="P20" s="19"/>
      <c r="Q20" s="20"/>
      <c r="R20" s="20"/>
    </row>
    <row r="21" spans="2:22" ht="35.1" customHeight="1" x14ac:dyDescent="0.25">
      <c r="B21" s="9">
        <v>1000</v>
      </c>
      <c r="C21" s="9">
        <v>1100</v>
      </c>
      <c r="D21" s="9">
        <v>113</v>
      </c>
      <c r="E21" s="138" t="s">
        <v>184</v>
      </c>
      <c r="F21" s="17" t="s">
        <v>31</v>
      </c>
      <c r="G21" s="121"/>
      <c r="H21" s="11">
        <v>15</v>
      </c>
      <c r="I21" s="13">
        <v>4417.3599999999997</v>
      </c>
      <c r="J21" s="13"/>
      <c r="K21" s="13">
        <f>I21-J21</f>
        <v>4417.3599999999997</v>
      </c>
      <c r="L21" s="13"/>
      <c r="M21" s="13">
        <v>367.36</v>
      </c>
      <c r="N21" s="13">
        <f>M21</f>
        <v>367.36</v>
      </c>
      <c r="O21" s="13">
        <f t="shared" ref="O21" si="4">K21-N21</f>
        <v>4049.9999999999995</v>
      </c>
      <c r="P21" s="19"/>
      <c r="Q21" s="20"/>
      <c r="R21" s="20"/>
    </row>
    <row r="22" spans="2:22" ht="35.1" customHeight="1" x14ac:dyDescent="0.25">
      <c r="B22" s="23"/>
      <c r="C22" s="23"/>
      <c r="D22" s="23"/>
      <c r="E22" s="24" t="s">
        <v>32</v>
      </c>
      <c r="F22" s="32"/>
      <c r="G22" s="120"/>
      <c r="H22" s="40"/>
      <c r="I22" s="26">
        <f>SUM(I20:I21)</f>
        <v>9979.7599999999984</v>
      </c>
      <c r="J22" s="26">
        <f t="shared" ref="J22:O22" si="5">SUM(J20:J21)</f>
        <v>0</v>
      </c>
      <c r="K22" s="26">
        <f t="shared" si="5"/>
        <v>9979.7599999999984</v>
      </c>
      <c r="L22" s="26">
        <f t="shared" si="5"/>
        <v>0</v>
      </c>
      <c r="M22" s="26">
        <f t="shared" si="5"/>
        <v>929.76</v>
      </c>
      <c r="N22" s="26">
        <f t="shared" si="5"/>
        <v>929.76</v>
      </c>
      <c r="O22" s="26">
        <f t="shared" si="5"/>
        <v>9050</v>
      </c>
      <c r="P22" s="35"/>
      <c r="Q22" s="20"/>
      <c r="R22" s="20"/>
    </row>
    <row r="23" spans="2:22" ht="35.1" customHeight="1" x14ac:dyDescent="0.25">
      <c r="B23" s="9">
        <v>1000</v>
      </c>
      <c r="C23" s="9">
        <v>1100</v>
      </c>
      <c r="D23" s="9">
        <v>113</v>
      </c>
      <c r="E23" s="137" t="s">
        <v>170</v>
      </c>
      <c r="F23" s="17" t="s">
        <v>33</v>
      </c>
      <c r="G23" s="121"/>
      <c r="H23" s="11">
        <v>15</v>
      </c>
      <c r="I23" s="13">
        <v>4953.2</v>
      </c>
      <c r="J23" s="13"/>
      <c r="K23" s="12">
        <v>4953.2</v>
      </c>
      <c r="L23" s="13"/>
      <c r="M23" s="13">
        <v>453.2</v>
      </c>
      <c r="N23" s="30">
        <f>M23</f>
        <v>453.2</v>
      </c>
      <c r="O23" s="12">
        <f>K23-N23</f>
        <v>4500</v>
      </c>
      <c r="P23" s="19"/>
      <c r="Q23" s="20"/>
      <c r="R23" s="20"/>
    </row>
    <row r="24" spans="2:22" ht="35.1" customHeight="1" x14ac:dyDescent="0.25">
      <c r="B24" s="24"/>
      <c r="C24" s="24"/>
      <c r="D24" s="24"/>
      <c r="E24" s="24" t="s">
        <v>34</v>
      </c>
      <c r="F24" s="25"/>
      <c r="G24" s="61"/>
      <c r="H24" s="26"/>
      <c r="I24" s="27">
        <f>I23</f>
        <v>4953.2</v>
      </c>
      <c r="J24" s="27">
        <f t="shared" ref="J24:O24" si="6">J23</f>
        <v>0</v>
      </c>
      <c r="K24" s="27">
        <f t="shared" si="6"/>
        <v>4953.2</v>
      </c>
      <c r="L24" s="27">
        <f t="shared" si="6"/>
        <v>0</v>
      </c>
      <c r="M24" s="27">
        <f t="shared" si="6"/>
        <v>453.2</v>
      </c>
      <c r="N24" s="27">
        <f t="shared" si="6"/>
        <v>453.2</v>
      </c>
      <c r="O24" s="27">
        <f t="shared" si="6"/>
        <v>4500</v>
      </c>
      <c r="P24" s="28"/>
      <c r="Q24" s="41"/>
      <c r="R24" s="20"/>
    </row>
    <row r="25" spans="2:22" ht="35.1" customHeight="1" x14ac:dyDescent="0.25">
      <c r="B25" s="9">
        <v>1000</v>
      </c>
      <c r="C25" s="9">
        <v>1100</v>
      </c>
      <c r="D25" s="9">
        <v>113</v>
      </c>
      <c r="E25" s="105" t="s">
        <v>125</v>
      </c>
      <c r="F25" s="10" t="s">
        <v>35</v>
      </c>
      <c r="G25" s="119"/>
      <c r="H25" s="11">
        <v>15</v>
      </c>
      <c r="I25" s="12">
        <v>9133.81</v>
      </c>
      <c r="J25" s="12">
        <v>0</v>
      </c>
      <c r="K25" s="12">
        <f>I25+J25</f>
        <v>9133.81</v>
      </c>
      <c r="L25" s="12"/>
      <c r="M25" s="12">
        <v>1312.81</v>
      </c>
      <c r="N25" s="12">
        <f>M25</f>
        <v>1312.81</v>
      </c>
      <c r="O25" s="12">
        <f>K25-N25</f>
        <v>7821</v>
      </c>
      <c r="P25" s="19"/>
      <c r="Q25" s="41"/>
      <c r="R25" s="20"/>
    </row>
    <row r="26" spans="2:22" s="109" customFormat="1" ht="35.1" customHeight="1" x14ac:dyDescent="0.25">
      <c r="B26" s="111">
        <v>1000</v>
      </c>
      <c r="C26" s="111">
        <v>1100</v>
      </c>
      <c r="D26" s="111">
        <v>113</v>
      </c>
      <c r="E26" s="105" t="s">
        <v>126</v>
      </c>
      <c r="F26" s="112" t="s">
        <v>163</v>
      </c>
      <c r="G26" s="122"/>
      <c r="H26" s="113">
        <v>15</v>
      </c>
      <c r="I26" s="114">
        <v>5562.4</v>
      </c>
      <c r="J26" s="114"/>
      <c r="K26" s="114">
        <f>I26-J26</f>
        <v>5562.4</v>
      </c>
      <c r="L26" s="114"/>
      <c r="M26" s="114">
        <v>562.4</v>
      </c>
      <c r="N26" s="114">
        <f>M26</f>
        <v>562.4</v>
      </c>
      <c r="O26" s="115">
        <f>K26-N26</f>
        <v>5000</v>
      </c>
      <c r="P26" s="116"/>
      <c r="Q26" s="41"/>
      <c r="R26" s="20"/>
    </row>
    <row r="27" spans="2:22" ht="35.1" customHeight="1" x14ac:dyDescent="0.25">
      <c r="B27" s="9">
        <v>1000</v>
      </c>
      <c r="C27" s="9">
        <v>1100</v>
      </c>
      <c r="D27" s="9">
        <v>113</v>
      </c>
      <c r="E27" s="42"/>
      <c r="F27" s="10" t="s">
        <v>36</v>
      </c>
      <c r="G27" s="123"/>
      <c r="H27" s="11">
        <v>15</v>
      </c>
      <c r="I27" s="12"/>
      <c r="J27" s="12">
        <v>0</v>
      </c>
      <c r="K27" s="12">
        <v>0</v>
      </c>
      <c r="L27" s="12"/>
      <c r="M27" s="12"/>
      <c r="N27" s="12"/>
      <c r="O27" s="12">
        <v>0</v>
      </c>
      <c r="P27" s="19"/>
      <c r="Q27" s="41"/>
      <c r="R27" s="20"/>
    </row>
    <row r="28" spans="2:22" ht="35.1" customHeight="1" x14ac:dyDescent="0.25">
      <c r="B28" s="24"/>
      <c r="C28" s="24"/>
      <c r="D28" s="24"/>
      <c r="E28" s="24" t="s">
        <v>37</v>
      </c>
      <c r="F28" s="25"/>
      <c r="G28" s="61"/>
      <c r="H28" s="26"/>
      <c r="I28" s="27">
        <f>SUM(I25:I27)</f>
        <v>14696.21</v>
      </c>
      <c r="J28" s="27">
        <f t="shared" ref="J28:O28" si="7">SUM(J25:J27)</f>
        <v>0</v>
      </c>
      <c r="K28" s="27">
        <f t="shared" si="7"/>
        <v>14696.21</v>
      </c>
      <c r="L28" s="27">
        <f t="shared" si="7"/>
        <v>0</v>
      </c>
      <c r="M28" s="27">
        <f t="shared" si="7"/>
        <v>1875.21</v>
      </c>
      <c r="N28" s="27">
        <f t="shared" si="7"/>
        <v>1875.21</v>
      </c>
      <c r="O28" s="27">
        <f t="shared" si="7"/>
        <v>12821</v>
      </c>
      <c r="P28" s="28"/>
      <c r="Q28" s="41"/>
      <c r="R28" s="20"/>
    </row>
    <row r="29" spans="2:22" x14ac:dyDescent="0.25">
      <c r="B29" s="43"/>
      <c r="C29" s="43"/>
      <c r="D29" s="43"/>
      <c r="E29" s="44"/>
      <c r="F29" s="15"/>
      <c r="G29" s="100"/>
      <c r="H29" s="45"/>
      <c r="I29" s="45"/>
      <c r="J29" s="45"/>
      <c r="K29" s="45"/>
      <c r="L29" s="45"/>
      <c r="M29" s="45"/>
      <c r="N29" s="45"/>
      <c r="O29" s="45"/>
      <c r="P29" s="14"/>
      <c r="Q29" s="41"/>
      <c r="R29" s="20"/>
    </row>
    <row r="30" spans="2:22" x14ac:dyDescent="0.25">
      <c r="B30" s="43"/>
      <c r="C30" s="43"/>
      <c r="D30" s="43"/>
      <c r="E30" s="44"/>
      <c r="F30" s="15"/>
      <c r="G30" s="100"/>
      <c r="H30" s="45"/>
      <c r="I30" s="45"/>
      <c r="J30" s="45"/>
      <c r="K30" s="45"/>
      <c r="L30" s="45"/>
      <c r="M30" s="45"/>
      <c r="N30" s="45"/>
      <c r="O30" s="45"/>
      <c r="P30" s="14"/>
      <c r="Q30" s="41"/>
      <c r="R30" s="20"/>
      <c r="S30" s="1"/>
      <c r="T30" s="1"/>
      <c r="U30" s="1"/>
      <c r="V30" s="1"/>
    </row>
    <row r="31" spans="2:22" ht="30" customHeight="1" x14ac:dyDescent="0.25">
      <c r="B31" s="43"/>
      <c r="C31" s="43"/>
      <c r="D31" s="43"/>
      <c r="E31" s="44"/>
      <c r="F31" s="15"/>
      <c r="G31" s="100"/>
      <c r="H31" s="45"/>
      <c r="I31" s="45"/>
      <c r="J31" s="45"/>
      <c r="K31" s="45"/>
      <c r="L31" s="45"/>
      <c r="M31" s="45"/>
      <c r="N31" s="45"/>
      <c r="O31" s="45"/>
      <c r="P31" s="14"/>
      <c r="Q31" s="41"/>
      <c r="R31" s="20"/>
    </row>
    <row r="32" spans="2:22" ht="22.5" customHeight="1" x14ac:dyDescent="0.25">
      <c r="B32" s="43"/>
      <c r="C32" s="43"/>
      <c r="D32" s="43"/>
      <c r="E32" s="391"/>
      <c r="F32" s="391"/>
      <c r="G32" s="391"/>
      <c r="P32" s="14"/>
      <c r="Q32" s="41"/>
      <c r="R32" s="20"/>
    </row>
    <row r="33" spans="2:22" ht="29.25" customHeight="1" x14ac:dyDescent="0.25">
      <c r="B33" s="43"/>
      <c r="C33" s="43"/>
      <c r="D33" s="43"/>
      <c r="E33" s="391" t="s">
        <v>0</v>
      </c>
      <c r="F33" s="391"/>
      <c r="G33" s="391"/>
      <c r="H33" s="45"/>
      <c r="I33" s="45"/>
      <c r="J33" s="45"/>
      <c r="K33" s="45"/>
      <c r="L33" s="45"/>
      <c r="M33" s="45"/>
      <c r="N33" s="45"/>
      <c r="O33" s="45"/>
      <c r="P33" s="14"/>
      <c r="Q33" s="41"/>
      <c r="R33" s="20"/>
    </row>
    <row r="34" spans="2:22" ht="18" x14ac:dyDescent="0.25">
      <c r="B34" s="3"/>
      <c r="C34" s="41"/>
      <c r="D34" s="41"/>
      <c r="E34" s="391" t="s">
        <v>1</v>
      </c>
      <c r="F34" s="391"/>
      <c r="G34" s="391"/>
      <c r="H34" s="391" t="s">
        <v>197</v>
      </c>
      <c r="I34" s="391"/>
      <c r="J34" s="391"/>
      <c r="K34" s="391"/>
      <c r="L34" s="391"/>
      <c r="M34" s="391"/>
      <c r="N34" s="391"/>
      <c r="O34" s="391"/>
      <c r="P34" s="41"/>
      <c r="Q34" s="41"/>
      <c r="R34" s="20"/>
    </row>
    <row r="35" spans="2:22" ht="39.75" customHeight="1" x14ac:dyDescent="0.25">
      <c r="B35" s="4"/>
      <c r="C35" s="41"/>
      <c r="D35" s="41"/>
      <c r="E35" s="413"/>
      <c r="F35" s="413"/>
      <c r="G35" s="413"/>
      <c r="H35" s="46"/>
      <c r="I35" s="46"/>
      <c r="J35" s="46"/>
      <c r="K35" s="46"/>
      <c r="L35" s="46"/>
      <c r="M35" s="46"/>
      <c r="N35" s="46"/>
      <c r="O35" s="46"/>
      <c r="P35" s="41"/>
      <c r="Q35" s="41"/>
      <c r="R35" s="20"/>
    </row>
    <row r="36" spans="2:22" ht="39.75" customHeight="1" x14ac:dyDescent="0.25">
      <c r="B36" s="407" t="s">
        <v>9</v>
      </c>
      <c r="C36" s="407" t="s">
        <v>10</v>
      </c>
      <c r="D36" s="411" t="s">
        <v>11</v>
      </c>
      <c r="E36" s="404" t="s">
        <v>2</v>
      </c>
      <c r="F36" s="396" t="s">
        <v>38</v>
      </c>
      <c r="G36" s="396" t="s">
        <v>4</v>
      </c>
      <c r="H36" s="419" t="s">
        <v>12</v>
      </c>
      <c r="I36" s="402" t="s">
        <v>13</v>
      </c>
      <c r="J36" s="402" t="s">
        <v>14</v>
      </c>
      <c r="K36" s="404" t="s">
        <v>15</v>
      </c>
      <c r="L36" s="402" t="s">
        <v>16</v>
      </c>
      <c r="M36" s="402" t="s">
        <v>17</v>
      </c>
      <c r="N36" s="414" t="s">
        <v>18</v>
      </c>
      <c r="O36" s="416" t="s">
        <v>7</v>
      </c>
      <c r="P36" s="417" t="s">
        <v>8</v>
      </c>
      <c r="Q36" s="1"/>
      <c r="R36" s="1"/>
    </row>
    <row r="37" spans="2:22" ht="39.75" customHeight="1" x14ac:dyDescent="0.25">
      <c r="B37" s="408"/>
      <c r="C37" s="408"/>
      <c r="D37" s="412"/>
      <c r="E37" s="406"/>
      <c r="F37" s="398"/>
      <c r="G37" s="398"/>
      <c r="H37" s="420"/>
      <c r="I37" s="403"/>
      <c r="J37" s="403"/>
      <c r="K37" s="406"/>
      <c r="L37" s="403"/>
      <c r="M37" s="403"/>
      <c r="N37" s="415"/>
      <c r="O37" s="416"/>
      <c r="P37" s="417"/>
      <c r="Q37" s="1"/>
      <c r="R37" s="1"/>
    </row>
    <row r="38" spans="2:22" ht="41.25" customHeight="1" x14ac:dyDescent="0.25">
      <c r="B38" s="184">
        <v>1000</v>
      </c>
      <c r="C38" s="159">
        <v>1100</v>
      </c>
      <c r="D38" s="159">
        <v>113</v>
      </c>
      <c r="E38" s="160" t="s">
        <v>178</v>
      </c>
      <c r="F38" s="164" t="s">
        <v>179</v>
      </c>
      <c r="G38" s="164"/>
      <c r="H38" s="11">
        <v>15</v>
      </c>
      <c r="I38" s="12">
        <v>5928.06</v>
      </c>
      <c r="J38" s="12"/>
      <c r="K38" s="12">
        <f>I38-J38</f>
        <v>5928.06</v>
      </c>
      <c r="L38" s="12"/>
      <c r="M38" s="12">
        <v>628.05999999999995</v>
      </c>
      <c r="N38" s="12">
        <v>628.05999999999995</v>
      </c>
      <c r="O38" s="12">
        <f>K38-N38</f>
        <v>5300</v>
      </c>
      <c r="P38" s="185"/>
      <c r="Q38" s="1"/>
      <c r="R38" s="1"/>
    </row>
    <row r="39" spans="2:22" ht="29.25" customHeight="1" x14ac:dyDescent="0.25">
      <c r="B39" s="54"/>
      <c r="C39" s="54"/>
      <c r="D39" s="54"/>
      <c r="E39" s="24" t="s">
        <v>180</v>
      </c>
      <c r="F39" s="25"/>
      <c r="G39" s="61"/>
      <c r="H39" s="58"/>
      <c r="I39" s="161">
        <f>SUM(I38)</f>
        <v>5928.06</v>
      </c>
      <c r="J39" s="161">
        <f t="shared" ref="J39:O39" si="8">SUM(J38)</f>
        <v>0</v>
      </c>
      <c r="K39" s="161">
        <f t="shared" si="8"/>
        <v>5928.06</v>
      </c>
      <c r="L39" s="161">
        <f t="shared" si="8"/>
        <v>0</v>
      </c>
      <c r="M39" s="161">
        <f t="shared" si="8"/>
        <v>628.05999999999995</v>
      </c>
      <c r="N39" s="161">
        <f t="shared" si="8"/>
        <v>628.05999999999995</v>
      </c>
      <c r="O39" s="161">
        <f t="shared" si="8"/>
        <v>5300</v>
      </c>
      <c r="P39" s="28"/>
      <c r="Q39" s="20"/>
      <c r="R39" s="41"/>
      <c r="S39" s="41"/>
      <c r="T39" s="41"/>
      <c r="U39" s="41"/>
      <c r="V39" s="41"/>
    </row>
    <row r="40" spans="2:22" ht="39.75" customHeight="1" x14ac:dyDescent="0.25">
      <c r="B40" s="76">
        <v>1000</v>
      </c>
      <c r="C40" s="76">
        <v>1100</v>
      </c>
      <c r="D40" s="76">
        <v>113</v>
      </c>
      <c r="E40" s="148" t="s">
        <v>134</v>
      </c>
      <c r="F40" s="79" t="s">
        <v>53</v>
      </c>
      <c r="G40" s="149"/>
      <c r="H40" s="157">
        <v>15</v>
      </c>
      <c r="I40" s="13">
        <v>5562.4</v>
      </c>
      <c r="J40" s="13"/>
      <c r="K40" s="13">
        <f>I40-J40</f>
        <v>5562.4</v>
      </c>
      <c r="L40" s="13"/>
      <c r="M40" s="13">
        <v>562.4</v>
      </c>
      <c r="N40" s="13">
        <f>M40</f>
        <v>562.4</v>
      </c>
      <c r="O40" s="13">
        <f>K40-N40</f>
        <v>5000</v>
      </c>
      <c r="P40" s="158"/>
      <c r="Q40" s="20"/>
      <c r="R40" s="41"/>
      <c r="S40" s="41"/>
      <c r="T40" s="41"/>
      <c r="U40" s="41"/>
      <c r="V40" s="41"/>
    </row>
    <row r="41" spans="2:22" ht="39.75" customHeight="1" x14ac:dyDescent="0.25">
      <c r="B41" s="9">
        <v>1000</v>
      </c>
      <c r="C41" s="9">
        <v>1100</v>
      </c>
      <c r="D41" s="9">
        <v>113</v>
      </c>
      <c r="E41" s="106" t="s">
        <v>135</v>
      </c>
      <c r="F41" s="10" t="s">
        <v>31</v>
      </c>
      <c r="G41" s="138"/>
      <c r="H41" s="11">
        <v>15</v>
      </c>
      <c r="I41" s="13">
        <v>4417.3599999999997</v>
      </c>
      <c r="J41" s="13"/>
      <c r="K41" s="13">
        <f>I41-J41</f>
        <v>4417.3599999999997</v>
      </c>
      <c r="L41" s="13"/>
      <c r="M41" s="13">
        <v>367.36</v>
      </c>
      <c r="N41" s="13">
        <f>M41</f>
        <v>367.36</v>
      </c>
      <c r="O41" s="13">
        <f t="shared" ref="O41" si="9">K41-N41</f>
        <v>4049.9999999999995</v>
      </c>
      <c r="P41" s="19"/>
      <c r="Q41" s="20"/>
      <c r="R41" s="41"/>
      <c r="S41" s="41"/>
      <c r="T41" s="41"/>
      <c r="U41" s="41"/>
      <c r="V41" s="41"/>
    </row>
    <row r="42" spans="2:22" ht="39.75" customHeight="1" x14ac:dyDescent="0.25">
      <c r="B42" s="9">
        <v>1000</v>
      </c>
      <c r="C42" s="9">
        <v>1100</v>
      </c>
      <c r="D42" s="9">
        <v>113</v>
      </c>
      <c r="E42" s="138"/>
      <c r="F42" s="10" t="s">
        <v>54</v>
      </c>
      <c r="G42" s="126"/>
      <c r="H42" s="11"/>
      <c r="I42" s="12"/>
      <c r="J42" s="12"/>
      <c r="K42" s="12">
        <v>0</v>
      </c>
      <c r="L42" s="12"/>
      <c r="M42" s="12"/>
      <c r="N42" s="12">
        <v>0</v>
      </c>
      <c r="O42" s="12">
        <v>0</v>
      </c>
      <c r="P42" s="19"/>
      <c r="Q42" s="20"/>
      <c r="R42" s="41"/>
      <c r="S42" s="41"/>
      <c r="T42" s="41"/>
      <c r="U42" s="41"/>
      <c r="V42" s="41"/>
    </row>
    <row r="43" spans="2:22" ht="34.5" customHeight="1" x14ac:dyDescent="0.25">
      <c r="B43" s="54"/>
      <c r="C43" s="54"/>
      <c r="D43" s="54"/>
      <c r="E43" s="24" t="s">
        <v>55</v>
      </c>
      <c r="F43" s="25"/>
      <c r="G43" s="61"/>
      <c r="H43" s="58"/>
      <c r="I43" s="27">
        <f>SUM(I40:I42)</f>
        <v>9979.7599999999984</v>
      </c>
      <c r="J43" s="27">
        <f t="shared" ref="J43:O43" si="10">SUM(J40:J42)</f>
        <v>0</v>
      </c>
      <c r="K43" s="27">
        <f t="shared" si="10"/>
        <v>9979.7599999999984</v>
      </c>
      <c r="L43" s="27">
        <f t="shared" si="10"/>
        <v>0</v>
      </c>
      <c r="M43" s="27">
        <f t="shared" si="10"/>
        <v>929.76</v>
      </c>
      <c r="N43" s="27">
        <f t="shared" si="10"/>
        <v>929.76</v>
      </c>
      <c r="O43" s="27">
        <f t="shared" si="10"/>
        <v>9050</v>
      </c>
      <c r="P43" s="28"/>
      <c r="Q43" s="20"/>
      <c r="R43" s="41"/>
      <c r="S43" s="41"/>
      <c r="T43" s="41"/>
      <c r="U43" s="41"/>
      <c r="V43" s="41"/>
    </row>
    <row r="44" spans="2:22" ht="39.75" customHeight="1" x14ac:dyDescent="0.25">
      <c r="B44" s="9">
        <v>1000</v>
      </c>
      <c r="C44" s="9">
        <v>1100</v>
      </c>
      <c r="D44" s="9">
        <v>113</v>
      </c>
      <c r="E44" s="106" t="s">
        <v>136</v>
      </c>
      <c r="F44" s="59" t="s">
        <v>57</v>
      </c>
      <c r="G44" s="119"/>
      <c r="H44" s="11">
        <v>15</v>
      </c>
      <c r="I44" s="12">
        <v>8333</v>
      </c>
      <c r="J44" s="12"/>
      <c r="K44" s="12">
        <v>8333</v>
      </c>
      <c r="L44" s="12"/>
      <c r="M44" s="12">
        <v>1141</v>
      </c>
      <c r="N44" s="60">
        <v>1141</v>
      </c>
      <c r="O44" s="12">
        <f>K44-N44</f>
        <v>7192</v>
      </c>
      <c r="P44" s="182"/>
      <c r="Q44" s="41"/>
      <c r="R44" s="20"/>
    </row>
    <row r="45" spans="2:22" ht="39.75" customHeight="1" x14ac:dyDescent="0.25">
      <c r="B45" s="9">
        <v>1000</v>
      </c>
      <c r="C45" s="9">
        <v>1100</v>
      </c>
      <c r="D45" s="9">
        <v>113</v>
      </c>
      <c r="E45" s="138"/>
      <c r="F45" s="59" t="s">
        <v>58</v>
      </c>
      <c r="G45" s="126"/>
      <c r="H45" s="11"/>
      <c r="I45" s="12"/>
      <c r="J45" s="12"/>
      <c r="K45" s="12">
        <v>0</v>
      </c>
      <c r="L45" s="12"/>
      <c r="M45" s="12"/>
      <c r="N45" s="60"/>
      <c r="O45" s="12">
        <v>0</v>
      </c>
      <c r="P45" s="182"/>
      <c r="Q45" s="41"/>
      <c r="R45" s="20"/>
    </row>
    <row r="46" spans="2:22" ht="39.75" customHeight="1" x14ac:dyDescent="0.25">
      <c r="B46" s="9">
        <v>1000</v>
      </c>
      <c r="C46" s="9">
        <v>1100</v>
      </c>
      <c r="D46" s="9">
        <v>113</v>
      </c>
      <c r="E46" s="106" t="s">
        <v>137</v>
      </c>
      <c r="F46" s="59" t="s">
        <v>36</v>
      </c>
      <c r="G46" s="119"/>
      <c r="H46" s="11">
        <v>15</v>
      </c>
      <c r="I46" s="12">
        <v>3089.65</v>
      </c>
      <c r="J46" s="12">
        <v>0</v>
      </c>
      <c r="K46" s="12">
        <v>3089.65</v>
      </c>
      <c r="L46" s="12"/>
      <c r="M46" s="12">
        <v>89.65</v>
      </c>
      <c r="N46" s="60">
        <v>89.65</v>
      </c>
      <c r="O46" s="12">
        <f>K46-N46</f>
        <v>3000</v>
      </c>
      <c r="P46" s="182"/>
      <c r="Q46" s="41"/>
      <c r="R46" s="20"/>
    </row>
    <row r="47" spans="2:22" ht="39.75" customHeight="1" x14ac:dyDescent="0.25">
      <c r="B47" s="9">
        <v>1000</v>
      </c>
      <c r="C47" s="9">
        <v>1100</v>
      </c>
      <c r="D47" s="9">
        <v>113</v>
      </c>
      <c r="E47" s="138"/>
      <c r="F47" s="59" t="s">
        <v>59</v>
      </c>
      <c r="G47" s="126"/>
      <c r="H47" s="11"/>
      <c r="I47" s="12"/>
      <c r="J47" s="12">
        <v>0</v>
      </c>
      <c r="K47" s="12">
        <v>0</v>
      </c>
      <c r="L47" s="12"/>
      <c r="M47" s="12"/>
      <c r="N47" s="60"/>
      <c r="O47" s="12">
        <v>0</v>
      </c>
      <c r="P47" s="182"/>
      <c r="Q47" s="41"/>
      <c r="R47" s="20"/>
    </row>
    <row r="48" spans="2:22" ht="39.75" customHeight="1" x14ac:dyDescent="0.25">
      <c r="B48" s="9">
        <v>1000</v>
      </c>
      <c r="C48" s="9">
        <v>1100</v>
      </c>
      <c r="D48" s="9">
        <v>113</v>
      </c>
      <c r="E48" s="138" t="s">
        <v>60</v>
      </c>
      <c r="F48" s="59" t="s">
        <v>59</v>
      </c>
      <c r="G48" s="126"/>
      <c r="H48" s="11">
        <v>15</v>
      </c>
      <c r="I48" s="12">
        <v>4357.84</v>
      </c>
      <c r="J48" s="12">
        <v>0</v>
      </c>
      <c r="K48" s="12">
        <f>I48-J48</f>
        <v>4357.84</v>
      </c>
      <c r="L48" s="12"/>
      <c r="M48" s="12">
        <v>357.84</v>
      </c>
      <c r="N48" s="12">
        <v>357.84</v>
      </c>
      <c r="O48" s="12">
        <f>K48-N48</f>
        <v>4000</v>
      </c>
      <c r="P48" s="182"/>
      <c r="Q48" s="41"/>
      <c r="R48" s="20"/>
    </row>
    <row r="49" spans="2:22" ht="33.75" customHeight="1" x14ac:dyDescent="0.25">
      <c r="B49" s="23"/>
      <c r="C49" s="23"/>
      <c r="D49" s="23"/>
      <c r="E49" s="102" t="s">
        <v>62</v>
      </c>
      <c r="F49" s="33"/>
      <c r="G49" s="120"/>
      <c r="H49" s="40"/>
      <c r="I49" s="26">
        <f>SUM(I44:I48)</f>
        <v>15780.49</v>
      </c>
      <c r="J49" s="26">
        <f t="shared" ref="J49:O49" si="11">SUM(J44:J48)</f>
        <v>0</v>
      </c>
      <c r="K49" s="26">
        <f t="shared" si="11"/>
        <v>15780.49</v>
      </c>
      <c r="L49" s="26">
        <f t="shared" si="11"/>
        <v>0</v>
      </c>
      <c r="M49" s="26">
        <f t="shared" si="11"/>
        <v>1588.49</v>
      </c>
      <c r="N49" s="26">
        <f t="shared" si="11"/>
        <v>1588.49</v>
      </c>
      <c r="O49" s="26">
        <f t="shared" si="11"/>
        <v>14192</v>
      </c>
      <c r="P49" s="33"/>
      <c r="Q49" s="41"/>
      <c r="R49" s="20"/>
    </row>
    <row r="50" spans="2:22" x14ac:dyDescent="0.25">
      <c r="B50" s="43"/>
      <c r="C50" s="43"/>
      <c r="D50" s="43"/>
      <c r="E50" s="44"/>
      <c r="F50" s="15"/>
      <c r="G50" s="100"/>
      <c r="H50" s="45"/>
      <c r="I50" s="45"/>
      <c r="J50" s="45"/>
      <c r="K50" s="45"/>
      <c r="L50" s="45"/>
      <c r="M50" s="45"/>
      <c r="N50" s="45"/>
      <c r="O50" s="45"/>
      <c r="P50" s="14"/>
      <c r="Q50" s="41"/>
      <c r="R50" s="20"/>
    </row>
    <row r="51" spans="2:22" ht="42" customHeight="1" x14ac:dyDescent="0.25">
      <c r="B51" s="43"/>
      <c r="C51" s="43"/>
      <c r="D51" s="43"/>
      <c r="E51" s="418"/>
      <c r="F51" s="418"/>
      <c r="G51" s="418"/>
      <c r="H51" s="391"/>
      <c r="I51" s="391"/>
      <c r="J51" s="391"/>
      <c r="K51" s="391"/>
      <c r="L51" s="391"/>
      <c r="M51" s="391"/>
      <c r="N51" s="391"/>
      <c r="O51" s="391"/>
      <c r="P51" s="14"/>
      <c r="Q51" s="41"/>
      <c r="R51" s="41"/>
    </row>
    <row r="52" spans="2:22" ht="18" x14ac:dyDescent="0.25">
      <c r="B52" s="43"/>
      <c r="C52" s="43"/>
      <c r="D52" s="43"/>
      <c r="E52" s="391" t="s">
        <v>0</v>
      </c>
      <c r="F52" s="391"/>
      <c r="G52" s="391"/>
      <c r="H52" s="45"/>
      <c r="I52" s="45"/>
      <c r="J52" s="45"/>
      <c r="K52" s="45"/>
      <c r="L52" s="45"/>
      <c r="M52" s="45"/>
      <c r="N52" s="45"/>
      <c r="O52" s="45"/>
      <c r="P52" s="14"/>
      <c r="Q52" s="41"/>
      <c r="R52" s="41"/>
      <c r="S52" s="1"/>
      <c r="T52" s="1"/>
      <c r="U52" s="1"/>
      <c r="V52" s="1"/>
    </row>
    <row r="53" spans="2:22" ht="18" x14ac:dyDescent="0.25">
      <c r="B53" s="3"/>
      <c r="C53" s="41"/>
      <c r="D53" s="41"/>
      <c r="E53" s="391" t="s">
        <v>1</v>
      </c>
      <c r="F53" s="391"/>
      <c r="G53" s="391"/>
      <c r="H53" s="391" t="s">
        <v>197</v>
      </c>
      <c r="I53" s="391"/>
      <c r="J53" s="391"/>
      <c r="K53" s="391"/>
      <c r="L53" s="391"/>
      <c r="M53" s="391"/>
      <c r="N53" s="391"/>
      <c r="O53" s="391"/>
      <c r="P53" s="41"/>
      <c r="Q53" s="20"/>
      <c r="R53" s="41"/>
      <c r="S53" s="1"/>
      <c r="T53" s="1"/>
      <c r="U53" s="1"/>
      <c r="V53" s="1"/>
    </row>
    <row r="54" spans="2:22" ht="18" x14ac:dyDescent="0.25">
      <c r="B54" s="4"/>
      <c r="C54" s="41"/>
      <c r="D54" s="41"/>
      <c r="E54" s="391"/>
      <c r="F54" s="391"/>
      <c r="G54" s="391"/>
      <c r="H54" s="46"/>
      <c r="I54" s="46"/>
      <c r="J54" s="46"/>
      <c r="K54" s="46"/>
      <c r="L54" s="46"/>
      <c r="M54" s="46"/>
      <c r="N54" s="46"/>
      <c r="O54" s="46"/>
      <c r="P54" s="41"/>
      <c r="Q54" s="41"/>
      <c r="R54" s="41"/>
      <c r="S54" s="1"/>
      <c r="T54" s="1"/>
      <c r="U54" s="1"/>
      <c r="V54" s="1"/>
    </row>
    <row r="55" spans="2:22" x14ac:dyDescent="0.25">
      <c r="B55" s="402" t="s">
        <v>9</v>
      </c>
      <c r="C55" s="402" t="s">
        <v>10</v>
      </c>
      <c r="D55" s="402" t="s">
        <v>11</v>
      </c>
      <c r="E55" s="404" t="s">
        <v>2</v>
      </c>
      <c r="F55" s="396" t="s">
        <v>38</v>
      </c>
      <c r="G55" s="396" t="s">
        <v>4</v>
      </c>
      <c r="H55" s="409" t="s">
        <v>12</v>
      </c>
      <c r="I55" s="47" t="s">
        <v>39</v>
      </c>
      <c r="J55" s="47"/>
      <c r="K55" s="48"/>
      <c r="L55" s="423" t="s">
        <v>6</v>
      </c>
      <c r="M55" s="424"/>
      <c r="N55" s="425"/>
      <c r="O55" s="396" t="s">
        <v>7</v>
      </c>
      <c r="P55" s="404" t="s">
        <v>8</v>
      </c>
      <c r="Q55" s="41"/>
      <c r="R55" s="41"/>
      <c r="S55" s="1"/>
      <c r="T55" s="1"/>
      <c r="U55" s="1"/>
      <c r="V55" s="1"/>
    </row>
    <row r="56" spans="2:22" x14ac:dyDescent="0.25">
      <c r="B56" s="421"/>
      <c r="C56" s="421"/>
      <c r="D56" s="421"/>
      <c r="E56" s="405"/>
      <c r="F56" s="397"/>
      <c r="G56" s="397"/>
      <c r="H56" s="422"/>
      <c r="I56" s="409" t="s">
        <v>13</v>
      </c>
      <c r="J56" s="409" t="s">
        <v>14</v>
      </c>
      <c r="K56" s="426" t="s">
        <v>15</v>
      </c>
      <c r="L56" s="409" t="s">
        <v>16</v>
      </c>
      <c r="M56" s="402" t="s">
        <v>17</v>
      </c>
      <c r="N56" s="402" t="s">
        <v>18</v>
      </c>
      <c r="O56" s="397"/>
      <c r="P56" s="405"/>
      <c r="Q56" s="41"/>
      <c r="R56" s="41"/>
      <c r="S56" s="1"/>
      <c r="T56" s="1"/>
      <c r="U56" s="1"/>
      <c r="V56" s="1"/>
    </row>
    <row r="57" spans="2:22" ht="20.25" customHeight="1" x14ac:dyDescent="0.25">
      <c r="B57" s="403"/>
      <c r="C57" s="403"/>
      <c r="D57" s="403"/>
      <c r="E57" s="406"/>
      <c r="F57" s="398"/>
      <c r="G57" s="398"/>
      <c r="H57" s="410"/>
      <c r="I57" s="410"/>
      <c r="J57" s="410"/>
      <c r="K57" s="427"/>
      <c r="L57" s="410"/>
      <c r="M57" s="403"/>
      <c r="N57" s="403"/>
      <c r="O57" s="398"/>
      <c r="P57" s="406"/>
      <c r="Q57" s="41"/>
      <c r="R57" s="41"/>
      <c r="S57" s="1"/>
      <c r="T57" s="1"/>
      <c r="U57" s="1"/>
      <c r="V57" s="1"/>
    </row>
    <row r="58" spans="2:22" ht="35.1" customHeight="1" x14ac:dyDescent="0.25">
      <c r="B58" s="11">
        <v>1000</v>
      </c>
      <c r="C58" s="9">
        <v>1100</v>
      </c>
      <c r="D58" s="9">
        <v>113</v>
      </c>
      <c r="E58" s="106" t="s">
        <v>127</v>
      </c>
      <c r="F58" s="10" t="s">
        <v>40</v>
      </c>
      <c r="G58" s="124"/>
      <c r="H58" s="11">
        <v>15</v>
      </c>
      <c r="I58" s="12">
        <v>5928.06</v>
      </c>
      <c r="J58" s="12"/>
      <c r="K58" s="12">
        <f>I58-J58</f>
        <v>5928.06</v>
      </c>
      <c r="L58" s="12"/>
      <c r="M58" s="12">
        <v>628.05999999999995</v>
      </c>
      <c r="N58" s="12">
        <v>628.05999999999995</v>
      </c>
      <c r="O58" s="12">
        <f>K58-N58</f>
        <v>5300</v>
      </c>
      <c r="P58" s="49"/>
      <c r="Q58" s="41"/>
      <c r="R58" s="41"/>
      <c r="S58" s="1"/>
      <c r="T58" s="1"/>
      <c r="U58" s="1"/>
      <c r="V58" s="1"/>
    </row>
    <row r="59" spans="2:22" ht="35.1" customHeight="1" x14ac:dyDescent="0.25">
      <c r="B59" s="11">
        <v>1000</v>
      </c>
      <c r="C59" s="9">
        <v>1100</v>
      </c>
      <c r="D59" s="9">
        <v>113</v>
      </c>
      <c r="E59" s="42" t="s">
        <v>165</v>
      </c>
      <c r="F59" s="50" t="s">
        <v>187</v>
      </c>
      <c r="G59" s="125"/>
      <c r="H59" s="11">
        <v>15</v>
      </c>
      <c r="I59" s="12">
        <v>4357.84</v>
      </c>
      <c r="J59" s="12">
        <v>0</v>
      </c>
      <c r="K59" s="12">
        <f>I59-J59</f>
        <v>4357.84</v>
      </c>
      <c r="L59" s="12"/>
      <c r="M59" s="12">
        <v>357.84</v>
      </c>
      <c r="N59" s="12">
        <v>357.84</v>
      </c>
      <c r="O59" s="12">
        <f>K59-N59</f>
        <v>4000</v>
      </c>
      <c r="P59" s="49"/>
      <c r="Q59" s="41"/>
      <c r="R59" s="41"/>
      <c r="S59" s="1"/>
      <c r="T59" s="1"/>
      <c r="U59" s="1"/>
      <c r="V59" s="1"/>
    </row>
    <row r="60" spans="2:22" ht="35.1" customHeight="1" x14ac:dyDescent="0.25">
      <c r="B60" s="9">
        <v>1000</v>
      </c>
      <c r="C60" s="9">
        <v>1100</v>
      </c>
      <c r="D60" s="9">
        <v>113</v>
      </c>
      <c r="E60" s="138" t="s">
        <v>41</v>
      </c>
      <c r="F60" s="10" t="s">
        <v>42</v>
      </c>
      <c r="G60" s="126"/>
      <c r="H60" s="11">
        <v>15</v>
      </c>
      <c r="I60" s="12">
        <v>4357.84</v>
      </c>
      <c r="J60" s="12">
        <v>0</v>
      </c>
      <c r="K60" s="12">
        <f>I60-J60</f>
        <v>4357.84</v>
      </c>
      <c r="L60" s="12"/>
      <c r="M60" s="12">
        <v>357.84</v>
      </c>
      <c r="N60" s="12">
        <v>357.84</v>
      </c>
      <c r="O60" s="12">
        <f>K60-N60</f>
        <v>4000</v>
      </c>
      <c r="P60" s="19"/>
      <c r="Q60" s="20"/>
      <c r="R60" s="20"/>
      <c r="S60" s="1"/>
      <c r="T60" s="1"/>
      <c r="U60" s="1"/>
      <c r="V60" s="1"/>
    </row>
    <row r="61" spans="2:22" ht="35.1" customHeight="1" x14ac:dyDescent="0.25">
      <c r="B61" s="9">
        <v>1000</v>
      </c>
      <c r="C61" s="9">
        <v>1100</v>
      </c>
      <c r="D61" s="9">
        <v>113</v>
      </c>
      <c r="E61" s="106" t="s">
        <v>128</v>
      </c>
      <c r="F61" s="51" t="s">
        <v>43</v>
      </c>
      <c r="G61" s="121"/>
      <c r="H61" s="11">
        <v>15</v>
      </c>
      <c r="I61" s="12">
        <v>5928.06</v>
      </c>
      <c r="J61" s="12"/>
      <c r="K61" s="12">
        <f t="shared" ref="K61" si="12">I61-J61</f>
        <v>5928.06</v>
      </c>
      <c r="L61" s="12"/>
      <c r="M61" s="12">
        <v>628.05999999999995</v>
      </c>
      <c r="N61" s="12">
        <v>628.05999999999995</v>
      </c>
      <c r="O61" s="12">
        <f>K61-N61</f>
        <v>5300</v>
      </c>
      <c r="P61" s="19"/>
      <c r="Q61" s="20"/>
      <c r="R61" s="20"/>
      <c r="S61" s="1"/>
      <c r="T61" s="1"/>
      <c r="U61" s="1"/>
      <c r="V61" s="1"/>
    </row>
    <row r="62" spans="2:22" ht="35.1" customHeight="1" x14ac:dyDescent="0.25">
      <c r="B62" s="9">
        <v>1000</v>
      </c>
      <c r="C62" s="9">
        <v>1100</v>
      </c>
      <c r="D62" s="9">
        <v>113</v>
      </c>
      <c r="E62" s="106" t="s">
        <v>129</v>
      </c>
      <c r="F62" s="10" t="s">
        <v>23</v>
      </c>
      <c r="G62" s="119"/>
      <c r="H62" s="11">
        <v>15</v>
      </c>
      <c r="I62" s="12">
        <v>2379.1999999999998</v>
      </c>
      <c r="J62" s="12">
        <v>20.8</v>
      </c>
      <c r="K62" s="12">
        <f>I62+J62</f>
        <v>2400</v>
      </c>
      <c r="L62" s="12"/>
      <c r="M62" s="12">
        <v>0</v>
      </c>
      <c r="N62" s="13">
        <v>0</v>
      </c>
      <c r="O62" s="12">
        <f t="shared" ref="O62:O63" si="13">K62-N62</f>
        <v>2400</v>
      </c>
      <c r="P62" s="19"/>
      <c r="Q62" s="20"/>
      <c r="R62" s="20"/>
      <c r="S62" s="1"/>
      <c r="T62" s="1"/>
      <c r="U62" s="1"/>
      <c r="V62" s="1"/>
    </row>
    <row r="63" spans="2:22" ht="35.1" customHeight="1" x14ac:dyDescent="0.25">
      <c r="B63" s="11">
        <v>1000</v>
      </c>
      <c r="C63" s="11">
        <v>1100</v>
      </c>
      <c r="D63" s="11">
        <v>113</v>
      </c>
      <c r="E63" s="106"/>
      <c r="F63" s="52" t="s">
        <v>42</v>
      </c>
      <c r="G63" s="121"/>
      <c r="H63" s="11"/>
      <c r="I63" s="12"/>
      <c r="J63" s="12"/>
      <c r="K63" s="12"/>
      <c r="L63" s="12"/>
      <c r="M63" s="12"/>
      <c r="N63" s="12"/>
      <c r="O63" s="12">
        <f t="shared" si="13"/>
        <v>0</v>
      </c>
      <c r="P63" s="49"/>
      <c r="Q63" s="41"/>
      <c r="R63" s="41"/>
      <c r="S63" s="1"/>
      <c r="T63" s="1"/>
      <c r="U63" s="1"/>
      <c r="V63" s="1"/>
    </row>
    <row r="64" spans="2:22" ht="24" customHeight="1" x14ac:dyDescent="0.25">
      <c r="B64" s="53"/>
      <c r="C64" s="54"/>
      <c r="D64" s="54"/>
      <c r="E64" s="24" t="s">
        <v>44</v>
      </c>
      <c r="F64" s="25"/>
      <c r="G64" s="34"/>
      <c r="H64" s="26"/>
      <c r="I64" s="26">
        <f>SUM(I58:I63)</f>
        <v>22951.000000000004</v>
      </c>
      <c r="J64" s="26">
        <f t="shared" ref="J64:O64" si="14">SUM(J58:J63)</f>
        <v>20.8</v>
      </c>
      <c r="K64" s="26">
        <f t="shared" si="14"/>
        <v>22971.800000000003</v>
      </c>
      <c r="L64" s="26">
        <f t="shared" si="14"/>
        <v>0</v>
      </c>
      <c r="M64" s="26">
        <f t="shared" si="14"/>
        <v>1971.7999999999997</v>
      </c>
      <c r="N64" s="26">
        <f t="shared" si="14"/>
        <v>1971.7999999999997</v>
      </c>
      <c r="O64" s="26">
        <f t="shared" si="14"/>
        <v>21000</v>
      </c>
      <c r="P64" s="55"/>
      <c r="Q64" s="41"/>
      <c r="R64" s="41"/>
      <c r="S64" s="1"/>
      <c r="T64" s="1"/>
      <c r="U64" s="1"/>
      <c r="V64" s="1"/>
    </row>
    <row r="65" spans="2:22" ht="35.1" customHeight="1" x14ac:dyDescent="0.25">
      <c r="B65" s="9">
        <v>1000</v>
      </c>
      <c r="C65" s="9">
        <v>1100</v>
      </c>
      <c r="D65" s="9">
        <v>113</v>
      </c>
      <c r="E65" s="138"/>
      <c r="F65" s="10"/>
      <c r="G65" s="126"/>
      <c r="H65" s="11"/>
      <c r="I65" s="12"/>
      <c r="J65" s="12"/>
      <c r="K65" s="12">
        <v>0</v>
      </c>
      <c r="L65" s="12"/>
      <c r="M65" s="12"/>
      <c r="N65" s="12">
        <v>0</v>
      </c>
      <c r="O65" s="12">
        <v>0</v>
      </c>
      <c r="P65" s="10"/>
      <c r="Q65" s="14"/>
      <c r="R65" s="15"/>
      <c r="S65" s="15"/>
      <c r="T65" s="15"/>
      <c r="U65" s="15"/>
      <c r="V65" s="15"/>
    </row>
    <row r="66" spans="2:22" s="109" customFormat="1" ht="35.1" customHeight="1" x14ac:dyDescent="0.25">
      <c r="B66" s="29">
        <v>1000</v>
      </c>
      <c r="C66" s="29">
        <v>1100</v>
      </c>
      <c r="D66" s="29">
        <v>113</v>
      </c>
      <c r="E66" s="106" t="s">
        <v>130</v>
      </c>
      <c r="F66" s="18" t="s">
        <v>45</v>
      </c>
      <c r="G66" s="138"/>
      <c r="H66" s="11">
        <v>15</v>
      </c>
      <c r="I66" s="114">
        <v>5562.4</v>
      </c>
      <c r="J66" s="114"/>
      <c r="K66" s="114">
        <f>I66-J66</f>
        <v>5562.4</v>
      </c>
      <c r="L66" s="114"/>
      <c r="M66" s="114">
        <v>562.4</v>
      </c>
      <c r="N66" s="114">
        <f>M66</f>
        <v>562.4</v>
      </c>
      <c r="O66" s="115">
        <f>K66-N66</f>
        <v>5000</v>
      </c>
      <c r="P66" s="18"/>
      <c r="Q66" s="14"/>
      <c r="R66" s="15"/>
      <c r="S66" s="15"/>
      <c r="T66" s="15"/>
      <c r="U66" s="15"/>
      <c r="V66" s="15"/>
    </row>
    <row r="67" spans="2:22" s="109" customFormat="1" ht="35.1" customHeight="1" x14ac:dyDescent="0.25">
      <c r="B67" s="29">
        <v>1000</v>
      </c>
      <c r="C67" s="29">
        <v>1100</v>
      </c>
      <c r="D67" s="29">
        <v>113</v>
      </c>
      <c r="E67" s="106"/>
      <c r="F67" s="18"/>
      <c r="G67" s="127"/>
      <c r="I67" s="13"/>
      <c r="J67" s="13"/>
      <c r="K67" s="13"/>
      <c r="L67" s="13"/>
      <c r="M67" s="13"/>
      <c r="N67" s="13"/>
      <c r="O67" s="13"/>
      <c r="P67" s="22"/>
      <c r="Q67" s="20"/>
      <c r="R67" s="41"/>
      <c r="S67" s="41"/>
      <c r="T67" s="41"/>
      <c r="U67" s="41"/>
      <c r="V67" s="41"/>
    </row>
    <row r="68" spans="2:22" ht="35.1" customHeight="1" x14ac:dyDescent="0.25">
      <c r="B68" s="9">
        <v>1000</v>
      </c>
      <c r="C68" s="9">
        <v>1100</v>
      </c>
      <c r="D68" s="9">
        <v>113</v>
      </c>
      <c r="E68" s="138"/>
      <c r="F68" s="10" t="s">
        <v>36</v>
      </c>
      <c r="G68" s="126"/>
      <c r="H68" s="11"/>
      <c r="I68" s="12"/>
      <c r="J68" s="12"/>
      <c r="K68" s="12"/>
      <c r="L68" s="12"/>
      <c r="M68" s="12">
        <v>0</v>
      </c>
      <c r="N68" s="12">
        <v>0</v>
      </c>
      <c r="O68" s="12">
        <v>0</v>
      </c>
      <c r="P68" s="19"/>
      <c r="Q68" s="20"/>
      <c r="R68" s="41"/>
      <c r="S68" s="41"/>
      <c r="T68" s="41"/>
      <c r="U68" s="41"/>
      <c r="V68" s="41"/>
    </row>
    <row r="69" spans="2:22" ht="35.1" customHeight="1" x14ac:dyDescent="0.25">
      <c r="B69" s="9">
        <v>1000</v>
      </c>
      <c r="C69" s="9">
        <v>1100</v>
      </c>
      <c r="D69" s="9">
        <v>113</v>
      </c>
      <c r="E69" s="106" t="s">
        <v>131</v>
      </c>
      <c r="F69" s="10" t="s">
        <v>23</v>
      </c>
      <c r="G69" s="119"/>
      <c r="H69" s="11">
        <v>15</v>
      </c>
      <c r="I69" s="12">
        <v>2379.1999999999998</v>
      </c>
      <c r="J69" s="12">
        <v>20.8</v>
      </c>
      <c r="K69" s="12">
        <f>I69+J69</f>
        <v>2400</v>
      </c>
      <c r="L69" s="12"/>
      <c r="M69" s="12">
        <v>0</v>
      </c>
      <c r="N69" s="13">
        <v>0</v>
      </c>
      <c r="O69" s="12">
        <f t="shared" ref="O69" si="15">K69-N69</f>
        <v>2400</v>
      </c>
      <c r="P69" s="19"/>
      <c r="Q69" s="20"/>
      <c r="R69" s="20"/>
      <c r="S69" s="41"/>
      <c r="T69" s="41"/>
      <c r="U69" s="41"/>
      <c r="V69" s="41"/>
    </row>
    <row r="70" spans="2:22" ht="35.1" customHeight="1" x14ac:dyDescent="0.25">
      <c r="B70" s="9">
        <v>1000</v>
      </c>
      <c r="C70" s="9">
        <v>1100</v>
      </c>
      <c r="D70" s="9">
        <v>113</v>
      </c>
      <c r="E70" s="138" t="s">
        <v>46</v>
      </c>
      <c r="F70" s="10" t="s">
        <v>47</v>
      </c>
      <c r="G70" s="126"/>
      <c r="H70" s="11">
        <v>15</v>
      </c>
      <c r="I70" s="12">
        <v>1975</v>
      </c>
      <c r="J70" s="12">
        <v>75</v>
      </c>
      <c r="K70" s="12">
        <f>I70+J70</f>
        <v>2050</v>
      </c>
      <c r="L70" s="12"/>
      <c r="M70" s="12"/>
      <c r="N70" s="12"/>
      <c r="O70" s="12">
        <f>K70</f>
        <v>2050</v>
      </c>
      <c r="P70" s="19"/>
      <c r="Q70" s="14"/>
      <c r="R70" s="15"/>
      <c r="S70" s="15"/>
      <c r="T70" s="15"/>
      <c r="U70" s="15"/>
      <c r="V70" s="15"/>
    </row>
    <row r="71" spans="2:22" ht="18.75" customHeight="1" x14ac:dyDescent="0.25">
      <c r="B71" s="54"/>
      <c r="C71" s="54"/>
      <c r="D71" s="54"/>
      <c r="E71" s="24" t="s">
        <v>48</v>
      </c>
      <c r="F71" s="25"/>
      <c r="G71" s="61"/>
      <c r="H71" s="56"/>
      <c r="I71" s="27">
        <f>SUM(I65:I70)</f>
        <v>9916.5999999999985</v>
      </c>
      <c r="J71" s="27">
        <f t="shared" ref="J71:O71" si="16">SUM(J65:J70)</f>
        <v>95.8</v>
      </c>
      <c r="K71" s="27">
        <f t="shared" si="16"/>
        <v>10012.4</v>
      </c>
      <c r="L71" s="27">
        <f t="shared" si="16"/>
        <v>0</v>
      </c>
      <c r="M71" s="27">
        <f t="shared" si="16"/>
        <v>562.4</v>
      </c>
      <c r="N71" s="27">
        <f t="shared" si="16"/>
        <v>562.4</v>
      </c>
      <c r="O71" s="27">
        <f t="shared" si="16"/>
        <v>9450</v>
      </c>
      <c r="P71" s="57"/>
      <c r="Q71" s="20"/>
      <c r="R71" s="41"/>
      <c r="S71" s="41"/>
      <c r="T71" s="41"/>
      <c r="U71" s="41"/>
      <c r="V71" s="41"/>
    </row>
    <row r="72" spans="2:22" ht="35.1" customHeight="1" x14ac:dyDescent="0.25">
      <c r="B72" s="9">
        <v>1000</v>
      </c>
      <c r="C72" s="9">
        <v>1100</v>
      </c>
      <c r="D72" s="9">
        <v>113</v>
      </c>
      <c r="E72" s="106" t="s">
        <v>132</v>
      </c>
      <c r="F72" s="50" t="s">
        <v>49</v>
      </c>
      <c r="G72" s="138"/>
      <c r="H72" s="11">
        <v>15</v>
      </c>
      <c r="I72" s="12">
        <v>9541</v>
      </c>
      <c r="J72" s="12">
        <v>0</v>
      </c>
      <c r="K72" s="12">
        <v>9541</v>
      </c>
      <c r="L72" s="12"/>
      <c r="M72" s="12">
        <v>1400</v>
      </c>
      <c r="N72" s="12">
        <f>M72</f>
        <v>1400</v>
      </c>
      <c r="O72" s="12">
        <f>K72-N72</f>
        <v>8141</v>
      </c>
      <c r="P72" s="19"/>
      <c r="Q72" s="20"/>
      <c r="R72" s="41"/>
      <c r="S72" s="41"/>
      <c r="T72" s="41"/>
      <c r="U72" s="41"/>
      <c r="V72" s="41"/>
    </row>
    <row r="73" spans="2:22" ht="35.1" customHeight="1" x14ac:dyDescent="0.25">
      <c r="B73" s="9">
        <v>1000</v>
      </c>
      <c r="C73" s="9">
        <v>1100</v>
      </c>
      <c r="D73" s="9">
        <v>113</v>
      </c>
      <c r="E73" s="138"/>
      <c r="F73" s="136" t="s">
        <v>162</v>
      </c>
      <c r="G73" s="126"/>
      <c r="H73" s="11"/>
      <c r="I73" s="12"/>
      <c r="J73" s="12"/>
      <c r="K73" s="12"/>
      <c r="L73" s="12"/>
      <c r="M73" s="12"/>
      <c r="N73" s="12"/>
      <c r="O73" s="12"/>
      <c r="P73" s="19"/>
      <c r="Q73" s="20"/>
      <c r="R73" s="41"/>
      <c r="S73" s="41"/>
      <c r="T73" s="41"/>
      <c r="U73" s="41"/>
      <c r="V73" s="41"/>
    </row>
    <row r="74" spans="2:22" ht="35.1" customHeight="1" x14ac:dyDescent="0.25">
      <c r="B74" s="9">
        <v>1000</v>
      </c>
      <c r="C74" s="9">
        <v>1100</v>
      </c>
      <c r="D74" s="9">
        <v>113</v>
      </c>
      <c r="E74" s="106"/>
      <c r="F74" s="10"/>
      <c r="G74" s="119"/>
      <c r="H74" s="11"/>
      <c r="I74" s="12"/>
      <c r="J74" s="12">
        <v>0</v>
      </c>
      <c r="K74" s="12">
        <f>I74-J74</f>
        <v>0</v>
      </c>
      <c r="L74" s="12"/>
      <c r="M74" s="12"/>
      <c r="N74" s="12"/>
      <c r="O74" s="12">
        <f>K74-N74</f>
        <v>0</v>
      </c>
      <c r="P74" s="19"/>
      <c r="Q74" s="20"/>
      <c r="R74" s="41"/>
      <c r="S74" s="41"/>
      <c r="T74" s="41"/>
      <c r="U74" s="41"/>
      <c r="V74" s="41"/>
    </row>
    <row r="75" spans="2:22" ht="35.1" customHeight="1" x14ac:dyDescent="0.25">
      <c r="B75" s="9">
        <v>1000</v>
      </c>
      <c r="C75" s="9">
        <v>1100</v>
      </c>
      <c r="D75" s="9">
        <v>113</v>
      </c>
      <c r="E75" s="138" t="s">
        <v>193</v>
      </c>
      <c r="F75" s="10" t="s">
        <v>50</v>
      </c>
      <c r="G75" s="126"/>
      <c r="H75" s="11">
        <v>15</v>
      </c>
      <c r="I75" s="13">
        <v>4953.2</v>
      </c>
      <c r="J75" s="13"/>
      <c r="K75" s="12">
        <f t="shared" ref="K75" si="17">I75+J75</f>
        <v>4953.2</v>
      </c>
      <c r="L75" s="13"/>
      <c r="M75" s="13">
        <v>453.2</v>
      </c>
      <c r="N75" s="30">
        <f>M75</f>
        <v>453.2</v>
      </c>
      <c r="O75" s="12">
        <f>K75-N75</f>
        <v>4500</v>
      </c>
      <c r="P75" s="19"/>
      <c r="Q75" s="20"/>
      <c r="R75" s="41"/>
      <c r="S75" s="41"/>
      <c r="T75" s="41"/>
      <c r="U75" s="41"/>
      <c r="V75" s="41"/>
    </row>
    <row r="76" spans="2:22" ht="35.1" customHeight="1" x14ac:dyDescent="0.25">
      <c r="B76" s="9">
        <v>1000</v>
      </c>
      <c r="C76" s="9">
        <v>1100</v>
      </c>
      <c r="D76" s="9">
        <v>113</v>
      </c>
      <c r="E76" s="138" t="s">
        <v>185</v>
      </c>
      <c r="F76" s="10" t="s">
        <v>181</v>
      </c>
      <c r="G76" s="126"/>
      <c r="H76" s="11">
        <v>15</v>
      </c>
      <c r="I76" s="12">
        <v>4298.5</v>
      </c>
      <c r="J76" s="12">
        <v>0</v>
      </c>
      <c r="K76" s="12">
        <f>I76-J76</f>
        <v>4298.5</v>
      </c>
      <c r="L76" s="12"/>
      <c r="M76" s="12">
        <v>348.5</v>
      </c>
      <c r="N76" s="12">
        <v>348.5</v>
      </c>
      <c r="O76" s="12">
        <f>K76-N76</f>
        <v>3950</v>
      </c>
      <c r="P76" s="19"/>
      <c r="Q76" s="20"/>
      <c r="R76" s="41"/>
      <c r="S76" s="41"/>
      <c r="T76" s="41"/>
      <c r="U76" s="41"/>
      <c r="V76" s="41"/>
    </row>
    <row r="77" spans="2:22" ht="35.1" customHeight="1" x14ac:dyDescent="0.25">
      <c r="B77" s="9">
        <v>1000</v>
      </c>
      <c r="C77" s="9">
        <v>1100</v>
      </c>
      <c r="D77" s="9">
        <v>113</v>
      </c>
      <c r="E77" s="106" t="s">
        <v>133</v>
      </c>
      <c r="F77" s="50" t="s">
        <v>51</v>
      </c>
      <c r="G77" s="138"/>
      <c r="H77" s="11">
        <v>15</v>
      </c>
      <c r="I77" s="12">
        <v>4298.5</v>
      </c>
      <c r="J77" s="12">
        <v>0</v>
      </c>
      <c r="K77" s="12">
        <f>I77-J77</f>
        <v>4298.5</v>
      </c>
      <c r="L77" s="12"/>
      <c r="M77" s="12">
        <v>348.5</v>
      </c>
      <c r="N77" s="12">
        <v>348.5</v>
      </c>
      <c r="O77" s="12">
        <f>K77-N77</f>
        <v>3950</v>
      </c>
      <c r="P77" s="19"/>
      <c r="Q77" s="20"/>
      <c r="R77" s="41"/>
      <c r="S77" s="41"/>
      <c r="T77" s="41"/>
      <c r="U77" s="41"/>
      <c r="V77" s="41"/>
    </row>
    <row r="78" spans="2:22" ht="22.5" customHeight="1" x14ac:dyDescent="0.25">
      <c r="B78" s="24"/>
      <c r="C78" s="24"/>
      <c r="D78" s="24"/>
      <c r="E78" s="24" t="s">
        <v>52</v>
      </c>
      <c r="F78" s="25"/>
      <c r="G78" s="61"/>
      <c r="H78" s="56"/>
      <c r="I78" s="27">
        <f>SUM(I72:I77)</f>
        <v>23091.200000000001</v>
      </c>
      <c r="J78" s="27">
        <f t="shared" ref="J78:O78" si="18">SUM(J72:J77)</f>
        <v>0</v>
      </c>
      <c r="K78" s="27">
        <f t="shared" si="18"/>
        <v>23091.200000000001</v>
      </c>
      <c r="L78" s="27">
        <f t="shared" si="18"/>
        <v>0</v>
      </c>
      <c r="M78" s="27">
        <f t="shared" si="18"/>
        <v>2550.1999999999998</v>
      </c>
      <c r="N78" s="27">
        <f t="shared" si="18"/>
        <v>2550.1999999999998</v>
      </c>
      <c r="O78" s="27">
        <f t="shared" si="18"/>
        <v>20541</v>
      </c>
      <c r="P78" s="28"/>
      <c r="Q78" s="20"/>
      <c r="R78" s="41"/>
      <c r="S78" s="41"/>
      <c r="T78" s="41"/>
      <c r="U78" s="41"/>
      <c r="V78" s="41"/>
    </row>
    <row r="79" spans="2:22" ht="27" customHeight="1" x14ac:dyDescent="0.25">
      <c r="B79" s="43"/>
      <c r="C79" s="43"/>
      <c r="D79" s="43"/>
      <c r="E79" s="44"/>
      <c r="F79" s="15"/>
      <c r="G79" s="100"/>
      <c r="H79" s="45"/>
      <c r="I79" s="45"/>
      <c r="J79" s="45"/>
      <c r="K79" s="45"/>
      <c r="L79" s="45"/>
      <c r="M79" s="45"/>
      <c r="N79" s="45"/>
      <c r="O79" s="45"/>
      <c r="P79" s="14"/>
      <c r="Q79" s="41"/>
      <c r="R79" s="41"/>
      <c r="S79" s="41"/>
      <c r="T79" s="41"/>
      <c r="U79" s="41"/>
      <c r="V79" s="41"/>
    </row>
    <row r="80" spans="2:22" ht="27" customHeight="1" x14ac:dyDescent="0.25">
      <c r="B80" s="43"/>
      <c r="C80" s="43"/>
      <c r="D80" s="43"/>
      <c r="E80" s="44"/>
      <c r="F80" s="15"/>
      <c r="G80" s="100"/>
      <c r="H80" s="45"/>
      <c r="I80" s="45"/>
      <c r="J80" s="45"/>
      <c r="K80" s="45"/>
      <c r="L80" s="45"/>
      <c r="M80" s="45"/>
      <c r="N80" s="45"/>
      <c r="O80" s="45"/>
      <c r="P80" s="14"/>
      <c r="Q80" s="41"/>
      <c r="R80" s="41"/>
      <c r="S80" s="41"/>
      <c r="T80" s="41"/>
      <c r="U80" s="41"/>
      <c r="V80" s="41"/>
    </row>
    <row r="81" spans="1:22" ht="27" customHeight="1" x14ac:dyDescent="0.25">
      <c r="B81" s="43"/>
      <c r="C81" s="43"/>
      <c r="D81" s="43"/>
      <c r="E81" s="391"/>
      <c r="F81" s="391"/>
      <c r="G81" s="391"/>
      <c r="P81" s="14"/>
      <c r="Q81" s="41"/>
      <c r="R81" s="41"/>
      <c r="S81" s="41"/>
      <c r="T81" s="41"/>
      <c r="U81" s="41"/>
      <c r="V81" s="41"/>
    </row>
    <row r="82" spans="1:22" ht="27" customHeight="1" x14ac:dyDescent="0.25">
      <c r="B82" s="43"/>
      <c r="C82" s="43"/>
      <c r="D82" s="43"/>
      <c r="E82" s="391" t="s">
        <v>0</v>
      </c>
      <c r="F82" s="391"/>
      <c r="G82" s="391"/>
      <c r="H82" s="45"/>
      <c r="I82" s="45"/>
      <c r="J82" s="45"/>
      <c r="K82" s="45"/>
      <c r="L82" s="45"/>
      <c r="M82" s="45"/>
      <c r="N82" s="45"/>
      <c r="O82" s="45"/>
      <c r="P82" s="14"/>
      <c r="Q82" s="41"/>
      <c r="R82" s="41"/>
      <c r="S82" s="41"/>
      <c r="T82" s="41"/>
      <c r="U82" s="41"/>
      <c r="V82" s="41"/>
    </row>
    <row r="83" spans="1:22" ht="18" x14ac:dyDescent="0.25">
      <c r="B83" s="3"/>
      <c r="C83" s="41"/>
      <c r="D83" s="41"/>
      <c r="E83" s="391" t="s">
        <v>1</v>
      </c>
      <c r="F83" s="391"/>
      <c r="G83" s="391"/>
      <c r="H83" s="391" t="s">
        <v>197</v>
      </c>
      <c r="I83" s="391"/>
      <c r="J83" s="391"/>
      <c r="K83" s="391"/>
      <c r="L83" s="391"/>
      <c r="M83" s="391"/>
      <c r="N83" s="391"/>
      <c r="O83" s="391"/>
      <c r="P83" s="41"/>
      <c r="Q83" s="41"/>
      <c r="R83" s="20"/>
    </row>
    <row r="84" spans="1:22" ht="18" x14ac:dyDescent="0.25">
      <c r="B84" s="4"/>
      <c r="C84" s="41"/>
      <c r="D84" s="41"/>
      <c r="E84" s="413"/>
      <c r="F84" s="413"/>
      <c r="G84" s="413"/>
      <c r="H84" s="46"/>
      <c r="I84" s="46"/>
      <c r="J84" s="46"/>
      <c r="K84" s="46"/>
      <c r="L84" s="46"/>
      <c r="M84" s="46"/>
      <c r="N84" s="46"/>
      <c r="O84" s="46"/>
      <c r="P84" s="41"/>
      <c r="Q84" s="41"/>
      <c r="R84" s="20"/>
    </row>
    <row r="85" spans="1:22" x14ac:dyDescent="0.25">
      <c r="B85" s="402" t="s">
        <v>9</v>
      </c>
      <c r="C85" s="402" t="s">
        <v>10</v>
      </c>
      <c r="D85" s="402" t="s">
        <v>11</v>
      </c>
      <c r="E85" s="404" t="s">
        <v>2</v>
      </c>
      <c r="F85" s="404" t="s">
        <v>38</v>
      </c>
      <c r="G85" s="404" t="s">
        <v>4</v>
      </c>
      <c r="H85" s="409" t="s">
        <v>12</v>
      </c>
      <c r="I85" s="47" t="s">
        <v>56</v>
      </c>
      <c r="J85" s="48"/>
      <c r="K85" s="48"/>
      <c r="L85" s="423" t="s">
        <v>6</v>
      </c>
      <c r="M85" s="424"/>
      <c r="N85" s="425"/>
      <c r="O85" s="396" t="s">
        <v>7</v>
      </c>
      <c r="P85" s="396" t="s">
        <v>8</v>
      </c>
      <c r="Q85" s="41"/>
      <c r="R85" s="20"/>
    </row>
    <row r="86" spans="1:22" x14ac:dyDescent="0.25">
      <c r="B86" s="421"/>
      <c r="C86" s="421"/>
      <c r="D86" s="421"/>
      <c r="E86" s="405"/>
      <c r="F86" s="405"/>
      <c r="G86" s="405"/>
      <c r="H86" s="422"/>
      <c r="I86" s="409" t="s">
        <v>13</v>
      </c>
      <c r="J86" s="409" t="s">
        <v>14</v>
      </c>
      <c r="K86" s="428" t="s">
        <v>15</v>
      </c>
      <c r="L86" s="409" t="s">
        <v>16</v>
      </c>
      <c r="M86" s="402" t="s">
        <v>17</v>
      </c>
      <c r="N86" s="402" t="s">
        <v>18</v>
      </c>
      <c r="O86" s="397"/>
      <c r="P86" s="397"/>
      <c r="Q86" s="41"/>
      <c r="R86" s="20"/>
    </row>
    <row r="87" spans="1:22" ht="22.5" customHeight="1" x14ac:dyDescent="0.25">
      <c r="B87" s="403"/>
      <c r="C87" s="403"/>
      <c r="D87" s="403"/>
      <c r="E87" s="406"/>
      <c r="F87" s="406"/>
      <c r="G87" s="406"/>
      <c r="H87" s="410"/>
      <c r="I87" s="410"/>
      <c r="J87" s="410"/>
      <c r="K87" s="429"/>
      <c r="L87" s="410"/>
      <c r="M87" s="403"/>
      <c r="N87" s="403"/>
      <c r="O87" s="398"/>
      <c r="P87" s="398"/>
      <c r="Q87" s="41"/>
      <c r="R87" s="20"/>
    </row>
    <row r="88" spans="1:22" ht="35.1" customHeight="1" x14ac:dyDescent="0.25">
      <c r="B88" s="9">
        <v>1000</v>
      </c>
      <c r="C88" s="9">
        <v>1100</v>
      </c>
      <c r="D88" s="9">
        <v>113</v>
      </c>
      <c r="E88" s="138" t="s">
        <v>63</v>
      </c>
      <c r="F88" s="10" t="s">
        <v>64</v>
      </c>
      <c r="G88" s="126"/>
      <c r="H88" s="11">
        <v>15</v>
      </c>
      <c r="I88" s="12">
        <v>2730.31</v>
      </c>
      <c r="J88" s="12">
        <v>0</v>
      </c>
      <c r="K88" s="12">
        <f>I88+J88</f>
        <v>2730.31</v>
      </c>
      <c r="L88" s="12"/>
      <c r="M88" s="12">
        <v>30.31</v>
      </c>
      <c r="N88" s="12">
        <v>30.31</v>
      </c>
      <c r="O88" s="12">
        <f>K88-N88</f>
        <v>2700</v>
      </c>
      <c r="P88" s="10"/>
      <c r="Q88" s="41"/>
      <c r="R88" s="20"/>
    </row>
    <row r="89" spans="1:22" ht="35.1" customHeight="1" x14ac:dyDescent="0.25">
      <c r="B89" s="62"/>
      <c r="C89" s="62"/>
      <c r="D89" s="62"/>
      <c r="E89" s="24" t="s">
        <v>65</v>
      </c>
      <c r="F89" s="25"/>
      <c r="G89" s="61"/>
      <c r="H89" s="58"/>
      <c r="I89" s="27">
        <f>I88</f>
        <v>2730.31</v>
      </c>
      <c r="J89" s="27">
        <f t="shared" ref="J89:O89" si="19">J88</f>
        <v>0</v>
      </c>
      <c r="K89" s="27">
        <f t="shared" si="19"/>
        <v>2730.31</v>
      </c>
      <c r="L89" s="27">
        <f t="shared" si="19"/>
        <v>0</v>
      </c>
      <c r="M89" s="27">
        <f t="shared" si="19"/>
        <v>30.31</v>
      </c>
      <c r="N89" s="27">
        <f t="shared" si="19"/>
        <v>30.31</v>
      </c>
      <c r="O89" s="27">
        <f t="shared" si="19"/>
        <v>2700</v>
      </c>
      <c r="P89" s="33"/>
      <c r="Q89" s="41"/>
      <c r="R89" s="20"/>
    </row>
    <row r="90" spans="1:22" ht="35.1" customHeight="1" x14ac:dyDescent="0.25">
      <c r="B90" s="9">
        <v>1000</v>
      </c>
      <c r="C90" s="9">
        <v>1100</v>
      </c>
      <c r="D90" s="9">
        <v>113</v>
      </c>
      <c r="E90" s="106" t="s">
        <v>138</v>
      </c>
      <c r="F90" s="10" t="s">
        <v>66</v>
      </c>
      <c r="G90" s="119"/>
      <c r="H90" s="11">
        <v>15</v>
      </c>
      <c r="I90" s="12">
        <v>1620.67</v>
      </c>
      <c r="J90" s="12">
        <f>79.19+0.14</f>
        <v>79.33</v>
      </c>
      <c r="K90" s="12">
        <f>I90+J90</f>
        <v>1700</v>
      </c>
      <c r="L90" s="12"/>
      <c r="M90" s="12"/>
      <c r="N90" s="12"/>
      <c r="O90" s="12">
        <f>K90</f>
        <v>1700</v>
      </c>
      <c r="P90" s="19"/>
      <c r="Q90" s="41"/>
      <c r="R90" s="20"/>
    </row>
    <row r="91" spans="1:22" ht="35.1" customHeight="1" x14ac:dyDescent="0.25">
      <c r="B91" s="9">
        <v>1000</v>
      </c>
      <c r="C91" s="9">
        <v>1100</v>
      </c>
      <c r="D91" s="9">
        <v>113</v>
      </c>
      <c r="E91" s="170" t="s">
        <v>194</v>
      </c>
      <c r="F91" s="10" t="s">
        <v>67</v>
      </c>
      <c r="G91" s="126"/>
      <c r="H91" s="11">
        <v>15</v>
      </c>
      <c r="I91" s="114">
        <v>5562.4</v>
      </c>
      <c r="J91" s="114"/>
      <c r="K91" s="114">
        <f>I91-J91</f>
        <v>5562.4</v>
      </c>
      <c r="L91" s="114"/>
      <c r="M91" s="114">
        <v>562.4</v>
      </c>
      <c r="N91" s="114">
        <f>M91</f>
        <v>562.4</v>
      </c>
      <c r="O91" s="115">
        <f>K91-N91</f>
        <v>5000</v>
      </c>
      <c r="P91" s="19"/>
      <c r="Q91" s="41"/>
      <c r="R91" s="20"/>
    </row>
    <row r="92" spans="1:22" ht="35.1" customHeight="1" x14ac:dyDescent="0.25">
      <c r="A92" s="109"/>
      <c r="B92" s="9">
        <v>1000</v>
      </c>
      <c r="C92" s="9">
        <v>1100</v>
      </c>
      <c r="D92" s="9">
        <v>113</v>
      </c>
      <c r="E92" s="138" t="s">
        <v>167</v>
      </c>
      <c r="F92" s="10" t="s">
        <v>47</v>
      </c>
      <c r="G92" s="126"/>
      <c r="H92" s="11">
        <v>15</v>
      </c>
      <c r="I92" s="12">
        <v>2392.4299999999998</v>
      </c>
      <c r="J92" s="12">
        <f>19.95+0.62</f>
        <v>20.57</v>
      </c>
      <c r="K92" s="12">
        <f>I92+J92</f>
        <v>2413</v>
      </c>
      <c r="L92" s="12"/>
      <c r="M92" s="12"/>
      <c r="N92" s="12"/>
      <c r="O92" s="12">
        <f>K92-N92</f>
        <v>2413</v>
      </c>
      <c r="P92" s="19"/>
      <c r="Q92" s="41"/>
      <c r="R92" s="20"/>
    </row>
    <row r="93" spans="1:22" ht="35.1" customHeight="1" x14ac:dyDescent="0.25">
      <c r="B93" s="23"/>
      <c r="C93" s="23"/>
      <c r="D93" s="23"/>
      <c r="E93" s="25" t="s">
        <v>68</v>
      </c>
      <c r="F93" s="33"/>
      <c r="G93" s="120"/>
      <c r="H93" s="63"/>
      <c r="I93" s="27">
        <f>SUM(I90:I92)</f>
        <v>9575.5</v>
      </c>
      <c r="J93" s="27">
        <f t="shared" ref="J93:O93" si="20">SUM(J90:J92)</f>
        <v>99.9</v>
      </c>
      <c r="K93" s="27">
        <f t="shared" si="20"/>
        <v>9675.4</v>
      </c>
      <c r="L93" s="27">
        <f t="shared" si="20"/>
        <v>0</v>
      </c>
      <c r="M93" s="27">
        <f t="shared" si="20"/>
        <v>562.4</v>
      </c>
      <c r="N93" s="27">
        <f t="shared" si="20"/>
        <v>562.4</v>
      </c>
      <c r="O93" s="27">
        <f t="shared" si="20"/>
        <v>9113</v>
      </c>
      <c r="P93" s="35"/>
      <c r="Q93" s="41"/>
      <c r="R93" s="20"/>
    </row>
    <row r="94" spans="1:22" ht="35.1" customHeight="1" x14ac:dyDescent="0.25">
      <c r="B94" s="9">
        <v>1000</v>
      </c>
      <c r="C94" s="9">
        <v>1100</v>
      </c>
      <c r="D94" s="9">
        <v>113</v>
      </c>
      <c r="E94" s="137"/>
      <c r="F94" s="10" t="s">
        <v>69</v>
      </c>
      <c r="G94" s="139"/>
      <c r="H94" s="11"/>
      <c r="I94" s="12">
        <v>0</v>
      </c>
      <c r="J94" s="12"/>
      <c r="K94" s="12">
        <v>0</v>
      </c>
      <c r="L94" s="12"/>
      <c r="M94" s="12">
        <v>0</v>
      </c>
      <c r="N94" s="12">
        <f>M94</f>
        <v>0</v>
      </c>
      <c r="O94" s="12">
        <f>K94-N94</f>
        <v>0</v>
      </c>
      <c r="P94" s="22"/>
      <c r="Q94" s="41"/>
      <c r="R94" s="20"/>
    </row>
    <row r="95" spans="1:22" s="109" customFormat="1" ht="35.1" customHeight="1" x14ac:dyDescent="0.25">
      <c r="B95" s="29">
        <v>1000</v>
      </c>
      <c r="C95" s="29">
        <v>1100</v>
      </c>
      <c r="D95" s="29">
        <v>113</v>
      </c>
      <c r="E95" s="137" t="s">
        <v>172</v>
      </c>
      <c r="F95" s="18" t="s">
        <v>42</v>
      </c>
      <c r="G95" s="140"/>
      <c r="H95" s="11">
        <v>15</v>
      </c>
      <c r="I95" s="21">
        <v>3791.07</v>
      </c>
      <c r="J95" s="21">
        <v>0</v>
      </c>
      <c r="K95" s="21">
        <f>I95+J95</f>
        <v>3791.07</v>
      </c>
      <c r="L95" s="21"/>
      <c r="M95" s="21">
        <v>291.07</v>
      </c>
      <c r="N95" s="21">
        <v>291.07</v>
      </c>
      <c r="O95" s="13">
        <f>K95-N95</f>
        <v>3500</v>
      </c>
      <c r="P95" s="22"/>
      <c r="Q95" s="41"/>
      <c r="R95" s="20"/>
    </row>
    <row r="96" spans="1:22" ht="35.1" customHeight="1" x14ac:dyDescent="0.25">
      <c r="B96" s="9">
        <v>1000</v>
      </c>
      <c r="C96" s="9">
        <v>1100</v>
      </c>
      <c r="D96" s="9">
        <v>113</v>
      </c>
      <c r="E96" s="106" t="s">
        <v>140</v>
      </c>
      <c r="F96" s="10" t="s">
        <v>69</v>
      </c>
      <c r="G96" s="139"/>
      <c r="H96" s="11">
        <v>15</v>
      </c>
      <c r="I96" s="12">
        <v>3426.28</v>
      </c>
      <c r="J96" s="12"/>
      <c r="K96" s="12">
        <f>I96+J96</f>
        <v>3426.28</v>
      </c>
      <c r="L96" s="12"/>
      <c r="M96" s="12">
        <v>126.28</v>
      </c>
      <c r="N96" s="12">
        <f t="shared" ref="N96:N98" si="21">M96</f>
        <v>126.28</v>
      </c>
      <c r="O96" s="12">
        <f t="shared" ref="O96:O98" si="22">K96-N96</f>
        <v>3300</v>
      </c>
      <c r="P96" s="22"/>
      <c r="Q96" s="41"/>
      <c r="R96" s="20"/>
    </row>
    <row r="97" spans="2:18" ht="35.1" customHeight="1" x14ac:dyDescent="0.25">
      <c r="B97" s="9">
        <v>1000</v>
      </c>
      <c r="C97" s="9">
        <v>1100</v>
      </c>
      <c r="D97" s="9">
        <v>113</v>
      </c>
      <c r="E97" s="138" t="s">
        <v>188</v>
      </c>
      <c r="F97" s="10" t="s">
        <v>69</v>
      </c>
      <c r="G97" s="121"/>
      <c r="H97" s="11">
        <v>15</v>
      </c>
      <c r="I97" s="12">
        <v>3426.28</v>
      </c>
      <c r="J97" s="12"/>
      <c r="K97" s="12">
        <f>I97+J97</f>
        <v>3426.28</v>
      </c>
      <c r="L97" s="12"/>
      <c r="M97" s="12">
        <v>126.28</v>
      </c>
      <c r="N97" s="12">
        <f t="shared" si="21"/>
        <v>126.28</v>
      </c>
      <c r="O97" s="12">
        <f t="shared" si="22"/>
        <v>3300</v>
      </c>
      <c r="P97" s="22"/>
      <c r="Q97" s="41"/>
      <c r="R97" s="20"/>
    </row>
    <row r="98" spans="2:18" s="109" customFormat="1" ht="35.1" customHeight="1" x14ac:dyDescent="0.25">
      <c r="B98" s="29">
        <v>1000</v>
      </c>
      <c r="C98" s="29">
        <v>1100</v>
      </c>
      <c r="D98" s="29">
        <v>113</v>
      </c>
      <c r="E98" s="106" t="s">
        <v>139</v>
      </c>
      <c r="F98" s="10" t="s">
        <v>69</v>
      </c>
      <c r="G98" s="140"/>
      <c r="H98" s="11">
        <v>15</v>
      </c>
      <c r="I98" s="12">
        <v>3426.28</v>
      </c>
      <c r="J98" s="12"/>
      <c r="K98" s="12">
        <f>I98+J98</f>
        <v>3426.28</v>
      </c>
      <c r="L98" s="12"/>
      <c r="M98" s="12">
        <v>126.28</v>
      </c>
      <c r="N98" s="12">
        <f t="shared" si="21"/>
        <v>126.28</v>
      </c>
      <c r="O98" s="12">
        <f t="shared" si="22"/>
        <v>3300</v>
      </c>
      <c r="P98" s="22"/>
      <c r="Q98" s="41"/>
      <c r="R98" s="20"/>
    </row>
    <row r="99" spans="2:18" ht="35.1" customHeight="1" x14ac:dyDescent="0.25">
      <c r="B99" s="9">
        <v>1000</v>
      </c>
      <c r="C99" s="9">
        <v>1100</v>
      </c>
      <c r="D99" s="9">
        <v>113</v>
      </c>
      <c r="E99" s="138"/>
      <c r="F99" s="10"/>
      <c r="G99" s="126"/>
      <c r="H99" s="11"/>
      <c r="I99" s="12"/>
      <c r="J99" s="12"/>
      <c r="K99" s="12"/>
      <c r="L99" s="12"/>
      <c r="M99" s="12"/>
      <c r="N99" s="12"/>
      <c r="O99" s="12"/>
      <c r="P99" s="182"/>
      <c r="Q99" s="41"/>
      <c r="R99" s="41"/>
    </row>
    <row r="100" spans="2:18" ht="35.1" customHeight="1" x14ac:dyDescent="0.25">
      <c r="B100" s="54"/>
      <c r="C100" s="54"/>
      <c r="D100" s="54"/>
      <c r="E100" s="54" t="s">
        <v>70</v>
      </c>
      <c r="F100" s="70"/>
      <c r="G100" s="129"/>
      <c r="H100" s="71"/>
      <c r="I100" s="72">
        <f>SUM(I94:I99)</f>
        <v>14069.910000000002</v>
      </c>
      <c r="J100" s="72">
        <f t="shared" ref="J100:O100" si="23">SUM(J94:J99)</f>
        <v>0</v>
      </c>
      <c r="K100" s="72">
        <f t="shared" si="23"/>
        <v>14069.910000000002</v>
      </c>
      <c r="L100" s="72">
        <f t="shared" si="23"/>
        <v>0</v>
      </c>
      <c r="M100" s="72">
        <f t="shared" si="23"/>
        <v>669.91</v>
      </c>
      <c r="N100" s="72">
        <f t="shared" si="23"/>
        <v>669.91</v>
      </c>
      <c r="O100" s="72">
        <f t="shared" si="23"/>
        <v>13400</v>
      </c>
      <c r="P100" s="24"/>
      <c r="Q100" s="41"/>
      <c r="R100" s="41"/>
    </row>
    <row r="101" spans="2:18" x14ac:dyDescent="0.25">
      <c r="B101" s="43"/>
      <c r="C101" s="43"/>
      <c r="D101" s="43"/>
      <c r="E101" s="43"/>
      <c r="F101" s="141"/>
      <c r="G101" s="186"/>
      <c r="H101" s="142"/>
      <c r="I101" s="143"/>
      <c r="J101" s="143"/>
      <c r="K101" s="143"/>
      <c r="L101" s="143"/>
      <c r="M101" s="143"/>
      <c r="N101" s="143"/>
      <c r="O101" s="143"/>
      <c r="P101" s="44"/>
      <c r="Q101" s="41"/>
      <c r="R101" s="41"/>
    </row>
    <row r="102" spans="2:18" ht="18" x14ac:dyDescent="0.25">
      <c r="B102" s="43"/>
      <c r="C102" s="43"/>
      <c r="D102" s="43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14"/>
      <c r="Q102" s="41"/>
      <c r="R102" s="20"/>
    </row>
    <row r="103" spans="2:18" ht="18" x14ac:dyDescent="0.25">
      <c r="B103" s="43"/>
      <c r="C103" s="43"/>
      <c r="D103" s="43"/>
      <c r="E103" s="391" t="s">
        <v>0</v>
      </c>
      <c r="F103" s="391"/>
      <c r="G103" s="391"/>
      <c r="H103" s="45"/>
      <c r="I103" s="45"/>
      <c r="J103" s="45"/>
      <c r="K103" s="45"/>
      <c r="L103" s="45"/>
      <c r="M103" s="45"/>
      <c r="N103" s="45"/>
      <c r="O103" s="45"/>
      <c r="P103" s="14"/>
      <c r="Q103" s="41"/>
      <c r="R103" s="20"/>
    </row>
    <row r="104" spans="2:18" ht="18" x14ac:dyDescent="0.25">
      <c r="B104" s="3"/>
      <c r="C104" s="41"/>
      <c r="D104" s="41"/>
      <c r="E104" s="391" t="s">
        <v>1</v>
      </c>
      <c r="F104" s="391"/>
      <c r="G104" s="391"/>
      <c r="H104" s="391" t="s">
        <v>197</v>
      </c>
      <c r="I104" s="391"/>
      <c r="J104" s="391"/>
      <c r="K104" s="391"/>
      <c r="L104" s="391"/>
      <c r="M104" s="391"/>
      <c r="N104" s="391"/>
      <c r="O104" s="391"/>
      <c r="P104" s="41"/>
      <c r="Q104" s="41"/>
      <c r="R104" s="20"/>
    </row>
    <row r="105" spans="2:18" ht="18" x14ac:dyDescent="0.25">
      <c r="B105" s="4"/>
      <c r="C105" s="41"/>
      <c r="D105" s="41"/>
      <c r="E105" s="413"/>
      <c r="F105" s="413"/>
      <c r="G105" s="413"/>
      <c r="H105" s="46"/>
      <c r="I105" s="46"/>
      <c r="J105" s="46"/>
      <c r="K105" s="46"/>
      <c r="L105" s="46"/>
      <c r="M105" s="46"/>
      <c r="N105" s="46"/>
      <c r="O105" s="46"/>
      <c r="P105" s="41"/>
      <c r="Q105" s="41"/>
      <c r="R105" s="20"/>
    </row>
    <row r="106" spans="2:18" x14ac:dyDescent="0.25">
      <c r="B106" s="402" t="s">
        <v>9</v>
      </c>
      <c r="C106" s="402" t="s">
        <v>10</v>
      </c>
      <c r="D106" s="402" t="s">
        <v>11</v>
      </c>
      <c r="E106" s="404" t="s">
        <v>2</v>
      </c>
      <c r="F106" s="404" t="s">
        <v>38</v>
      </c>
      <c r="G106" s="404" t="s">
        <v>4</v>
      </c>
      <c r="H106" s="409" t="s">
        <v>12</v>
      </c>
      <c r="I106" s="47" t="s">
        <v>56</v>
      </c>
      <c r="J106" s="48"/>
      <c r="K106" s="48"/>
      <c r="L106" s="423" t="s">
        <v>6</v>
      </c>
      <c r="M106" s="424"/>
      <c r="N106" s="425"/>
      <c r="O106" s="396" t="s">
        <v>7</v>
      </c>
      <c r="P106" s="396" t="s">
        <v>8</v>
      </c>
      <c r="Q106" s="41"/>
      <c r="R106" s="20"/>
    </row>
    <row r="107" spans="2:18" x14ac:dyDescent="0.25">
      <c r="B107" s="421"/>
      <c r="C107" s="421"/>
      <c r="D107" s="421"/>
      <c r="E107" s="405"/>
      <c r="F107" s="405"/>
      <c r="G107" s="405"/>
      <c r="H107" s="422"/>
      <c r="I107" s="409" t="s">
        <v>13</v>
      </c>
      <c r="J107" s="409" t="s">
        <v>14</v>
      </c>
      <c r="K107" s="428" t="s">
        <v>15</v>
      </c>
      <c r="L107" s="409" t="s">
        <v>16</v>
      </c>
      <c r="M107" s="402" t="s">
        <v>17</v>
      </c>
      <c r="N107" s="402" t="s">
        <v>18</v>
      </c>
      <c r="O107" s="397"/>
      <c r="P107" s="397"/>
      <c r="Q107" s="41"/>
      <c r="R107" s="20"/>
    </row>
    <row r="108" spans="2:18" x14ac:dyDescent="0.25">
      <c r="B108" s="403"/>
      <c r="C108" s="403"/>
      <c r="D108" s="403"/>
      <c r="E108" s="406"/>
      <c r="F108" s="406"/>
      <c r="G108" s="406"/>
      <c r="H108" s="410"/>
      <c r="I108" s="410"/>
      <c r="J108" s="410"/>
      <c r="K108" s="429"/>
      <c r="L108" s="410"/>
      <c r="M108" s="403"/>
      <c r="N108" s="403"/>
      <c r="O108" s="398"/>
      <c r="P108" s="398"/>
      <c r="Q108" s="41"/>
      <c r="R108" s="20"/>
    </row>
    <row r="109" spans="2:18" ht="35.1" customHeight="1" x14ac:dyDescent="0.25">
      <c r="B109" s="9">
        <v>1000</v>
      </c>
      <c r="C109" s="9">
        <v>1100</v>
      </c>
      <c r="D109" s="9">
        <v>113</v>
      </c>
      <c r="E109" s="137" t="s">
        <v>141</v>
      </c>
      <c r="F109" s="73" t="s">
        <v>71</v>
      </c>
      <c r="G109" s="119"/>
      <c r="H109" s="11">
        <v>15</v>
      </c>
      <c r="I109" s="21">
        <v>4596</v>
      </c>
      <c r="J109" s="21">
        <v>0</v>
      </c>
      <c r="K109" s="21">
        <f>I109-J109</f>
        <v>4596</v>
      </c>
      <c r="L109" s="21"/>
      <c r="M109" s="21">
        <v>396</v>
      </c>
      <c r="N109" s="21">
        <f>M109</f>
        <v>396</v>
      </c>
      <c r="O109" s="13">
        <f>K109-N109</f>
        <v>4200</v>
      </c>
      <c r="P109" s="182"/>
      <c r="Q109" s="41"/>
      <c r="R109" s="41"/>
    </row>
    <row r="110" spans="2:18" ht="35.1" customHeight="1" x14ac:dyDescent="0.25">
      <c r="B110" s="9">
        <v>1000</v>
      </c>
      <c r="C110" s="9">
        <v>1100</v>
      </c>
      <c r="D110" s="9">
        <v>113</v>
      </c>
      <c r="E110" s="138"/>
      <c r="F110" s="39" t="s">
        <v>72</v>
      </c>
      <c r="G110" s="126"/>
      <c r="H110" s="11"/>
      <c r="I110" s="12"/>
      <c r="J110" s="12"/>
      <c r="K110" s="12"/>
      <c r="L110" s="12"/>
      <c r="M110" s="12"/>
      <c r="N110" s="12">
        <v>0</v>
      </c>
      <c r="O110" s="12">
        <f t="shared" ref="O110:O111" si="24">K110-N110</f>
        <v>0</v>
      </c>
      <c r="P110" s="182"/>
      <c r="Q110" s="41"/>
      <c r="R110" s="41"/>
    </row>
    <row r="111" spans="2:18" ht="35.1" customHeight="1" x14ac:dyDescent="0.25">
      <c r="B111" s="9">
        <v>1000</v>
      </c>
      <c r="C111" s="9">
        <v>1100</v>
      </c>
      <c r="D111" s="9">
        <v>113</v>
      </c>
      <c r="E111" s="138" t="s">
        <v>168</v>
      </c>
      <c r="F111" s="39" t="s">
        <v>73</v>
      </c>
      <c r="G111" s="126"/>
      <c r="H111" s="11">
        <v>15</v>
      </c>
      <c r="I111" s="163">
        <v>2310.4</v>
      </c>
      <c r="J111" s="12">
        <v>39.6</v>
      </c>
      <c r="K111" s="12">
        <f>I111+J111</f>
        <v>2350</v>
      </c>
      <c r="L111" s="12"/>
      <c r="M111" s="12">
        <v>0</v>
      </c>
      <c r="N111" s="12">
        <v>0</v>
      </c>
      <c r="O111" s="12">
        <f t="shared" si="24"/>
        <v>2350</v>
      </c>
      <c r="P111" s="182"/>
      <c r="Q111" s="41"/>
      <c r="R111" s="41"/>
    </row>
    <row r="112" spans="2:18" ht="35.1" customHeight="1" x14ac:dyDescent="0.25">
      <c r="B112" s="9">
        <v>1000</v>
      </c>
      <c r="C112" s="9">
        <v>1100</v>
      </c>
      <c r="D112" s="9">
        <v>113</v>
      </c>
      <c r="E112" s="137" t="s">
        <v>142</v>
      </c>
      <c r="F112" s="39" t="s">
        <v>73</v>
      </c>
      <c r="G112" s="138"/>
      <c r="H112" s="11">
        <v>15</v>
      </c>
      <c r="I112" s="12">
        <v>2310.4</v>
      </c>
      <c r="J112" s="12">
        <v>39.6</v>
      </c>
      <c r="K112" s="12">
        <f>I112+J112</f>
        <v>2350</v>
      </c>
      <c r="L112" s="12"/>
      <c r="M112" s="12"/>
      <c r="N112" s="12"/>
      <c r="O112" s="12">
        <f>K112-N112</f>
        <v>2350</v>
      </c>
      <c r="P112" s="182"/>
      <c r="Q112" s="41"/>
      <c r="R112" s="41"/>
    </row>
    <row r="113" spans="1:18" ht="35.1" customHeight="1" x14ac:dyDescent="0.25">
      <c r="B113" s="9">
        <v>1000</v>
      </c>
      <c r="C113" s="9">
        <v>1100</v>
      </c>
      <c r="D113" s="9">
        <v>113</v>
      </c>
      <c r="E113" s="106" t="s">
        <v>158</v>
      </c>
      <c r="F113" s="39" t="s">
        <v>73</v>
      </c>
      <c r="G113" s="138"/>
      <c r="H113" s="11">
        <v>15</v>
      </c>
      <c r="I113" s="12">
        <v>2310.4</v>
      </c>
      <c r="J113" s="12">
        <v>39.6</v>
      </c>
      <c r="K113" s="12">
        <f>I113+J113</f>
        <v>2350</v>
      </c>
      <c r="L113" s="12"/>
      <c r="M113" s="12"/>
      <c r="N113" s="12"/>
      <c r="O113" s="12">
        <f>K113-N113</f>
        <v>2350</v>
      </c>
      <c r="P113" s="182"/>
      <c r="Q113" s="41"/>
      <c r="R113" s="41"/>
    </row>
    <row r="114" spans="1:18" ht="35.1" customHeight="1" x14ac:dyDescent="0.25">
      <c r="B114" s="9">
        <v>1000</v>
      </c>
      <c r="C114" s="9">
        <v>1100</v>
      </c>
      <c r="D114" s="9">
        <v>113</v>
      </c>
      <c r="E114" s="106" t="s">
        <v>143</v>
      </c>
      <c r="F114" s="10" t="s">
        <v>74</v>
      </c>
      <c r="G114" s="139"/>
      <c r="H114" s="11">
        <v>15</v>
      </c>
      <c r="I114" s="12">
        <v>3426.28</v>
      </c>
      <c r="J114" s="12"/>
      <c r="K114" s="12">
        <f>I114+J114</f>
        <v>3426.28</v>
      </c>
      <c r="L114" s="12"/>
      <c r="M114" s="12">
        <v>126.28</v>
      </c>
      <c r="N114" s="12">
        <f t="shared" ref="N114:N118" si="25">M114</f>
        <v>126.28</v>
      </c>
      <c r="O114" s="12">
        <f t="shared" ref="O114:O118" si="26">K114-N114</f>
        <v>3300</v>
      </c>
      <c r="P114" s="182"/>
      <c r="Q114" s="41"/>
      <c r="R114" s="41"/>
    </row>
    <row r="115" spans="1:18" ht="35.1" customHeight="1" x14ac:dyDescent="0.25">
      <c r="B115" s="9">
        <v>1000</v>
      </c>
      <c r="C115" s="9">
        <v>1100</v>
      </c>
      <c r="D115" s="9">
        <v>113</v>
      </c>
      <c r="E115" s="137"/>
      <c r="F115" s="73" t="s">
        <v>74</v>
      </c>
      <c r="G115" s="139"/>
      <c r="H115" s="11"/>
      <c r="I115" s="12"/>
      <c r="J115" s="12"/>
      <c r="K115" s="12">
        <f t="shared" ref="K115:K118" si="27">I115+J115</f>
        <v>0</v>
      </c>
      <c r="L115" s="12"/>
      <c r="M115" s="12"/>
      <c r="N115" s="12">
        <f t="shared" si="25"/>
        <v>0</v>
      </c>
      <c r="O115" s="12">
        <f t="shared" si="26"/>
        <v>0</v>
      </c>
      <c r="P115" s="74"/>
      <c r="Q115" s="41"/>
      <c r="R115" s="41"/>
    </row>
    <row r="116" spans="1:18" ht="35.1" customHeight="1" x14ac:dyDescent="0.25">
      <c r="B116" s="29">
        <v>1000</v>
      </c>
      <c r="C116" s="29">
        <v>1100</v>
      </c>
      <c r="D116" s="29">
        <v>113</v>
      </c>
      <c r="E116" s="106" t="s">
        <v>145</v>
      </c>
      <c r="F116" s="75" t="s">
        <v>74</v>
      </c>
      <c r="G116" s="139"/>
      <c r="H116" s="11">
        <v>15</v>
      </c>
      <c r="I116" s="12">
        <v>3426.28</v>
      </c>
      <c r="J116" s="13"/>
      <c r="K116" s="12">
        <f t="shared" si="27"/>
        <v>3426.28</v>
      </c>
      <c r="L116" s="13"/>
      <c r="M116" s="12">
        <v>126.28</v>
      </c>
      <c r="N116" s="12">
        <f t="shared" si="25"/>
        <v>126.28</v>
      </c>
      <c r="O116" s="12">
        <f t="shared" si="26"/>
        <v>3300</v>
      </c>
      <c r="P116" s="74"/>
      <c r="Q116" s="41"/>
      <c r="R116" s="41"/>
    </row>
    <row r="117" spans="1:18" ht="35.1" customHeight="1" x14ac:dyDescent="0.25">
      <c r="B117" s="76">
        <v>1000</v>
      </c>
      <c r="C117" s="76">
        <v>1100</v>
      </c>
      <c r="D117" s="29">
        <v>113</v>
      </c>
      <c r="E117" s="137" t="s">
        <v>146</v>
      </c>
      <c r="F117" s="78" t="s">
        <v>75</v>
      </c>
      <c r="G117" s="139"/>
      <c r="H117" s="11">
        <v>15</v>
      </c>
      <c r="I117" s="12">
        <v>3426.28</v>
      </c>
      <c r="J117" s="12"/>
      <c r="K117" s="12">
        <f t="shared" si="27"/>
        <v>3426.28</v>
      </c>
      <c r="L117" s="12"/>
      <c r="M117" s="12">
        <v>126.28</v>
      </c>
      <c r="N117" s="12">
        <f t="shared" si="25"/>
        <v>126.28</v>
      </c>
      <c r="O117" s="12">
        <f t="shared" si="26"/>
        <v>3300</v>
      </c>
      <c r="P117" s="74"/>
      <c r="Q117" s="41"/>
      <c r="R117" s="41"/>
    </row>
    <row r="118" spans="1:18" ht="35.1" customHeight="1" x14ac:dyDescent="0.25">
      <c r="B118" s="9">
        <v>1000</v>
      </c>
      <c r="C118" s="9">
        <v>1100</v>
      </c>
      <c r="D118" s="9">
        <v>113</v>
      </c>
      <c r="E118" s="106" t="s">
        <v>147</v>
      </c>
      <c r="F118" s="10" t="s">
        <v>75</v>
      </c>
      <c r="G118" s="139"/>
      <c r="H118" s="11">
        <v>15</v>
      </c>
      <c r="I118" s="12">
        <v>3426.28</v>
      </c>
      <c r="J118" s="12"/>
      <c r="K118" s="12">
        <f t="shared" si="27"/>
        <v>3426.28</v>
      </c>
      <c r="L118" s="12"/>
      <c r="M118" s="12">
        <v>126.28</v>
      </c>
      <c r="N118" s="12">
        <f t="shared" si="25"/>
        <v>126.28</v>
      </c>
      <c r="O118" s="12">
        <f t="shared" si="26"/>
        <v>3300</v>
      </c>
      <c r="P118" s="74"/>
      <c r="Q118" s="41"/>
      <c r="R118" s="41"/>
    </row>
    <row r="119" spans="1:18" ht="35.1" customHeight="1" x14ac:dyDescent="0.25">
      <c r="B119" s="24"/>
      <c r="C119" s="24"/>
      <c r="D119" s="24"/>
      <c r="E119" s="81" t="s">
        <v>76</v>
      </c>
      <c r="F119" s="25"/>
      <c r="G119" s="34"/>
      <c r="H119" s="26"/>
      <c r="I119" s="27">
        <f>SUM(I109:I118)</f>
        <v>25232.319999999996</v>
      </c>
      <c r="J119" s="27">
        <f t="shared" ref="J119:O119" si="28">SUM(J109:J118)</f>
        <v>118.80000000000001</v>
      </c>
      <c r="K119" s="27">
        <f t="shared" si="28"/>
        <v>25351.119999999999</v>
      </c>
      <c r="L119" s="27">
        <f t="shared" si="28"/>
        <v>0</v>
      </c>
      <c r="M119" s="27">
        <f t="shared" si="28"/>
        <v>901.11999999999989</v>
      </c>
      <c r="N119" s="27">
        <f t="shared" si="28"/>
        <v>901.11999999999989</v>
      </c>
      <c r="O119" s="27">
        <f t="shared" si="28"/>
        <v>24450</v>
      </c>
      <c r="P119" s="24"/>
      <c r="Q119" s="41"/>
      <c r="R119" s="41"/>
    </row>
    <row r="120" spans="1:18" ht="35.1" customHeight="1" x14ac:dyDescent="0.25">
      <c r="B120" s="9">
        <v>1000</v>
      </c>
      <c r="C120" s="9">
        <v>1100</v>
      </c>
      <c r="D120" s="29">
        <v>113</v>
      </c>
      <c r="E120" s="137" t="s">
        <v>164</v>
      </c>
      <c r="F120" s="10" t="s">
        <v>77</v>
      </c>
      <c r="G120" s="119"/>
      <c r="H120" s="11">
        <v>15</v>
      </c>
      <c r="I120" s="12">
        <v>5075.04</v>
      </c>
      <c r="J120" s="12"/>
      <c r="K120" s="12">
        <f>I120</f>
        <v>5075.04</v>
      </c>
      <c r="L120" s="12"/>
      <c r="M120" s="12">
        <v>475.04</v>
      </c>
      <c r="N120" s="12">
        <v>475.04</v>
      </c>
      <c r="O120" s="12">
        <f>K120-N120</f>
        <v>4600</v>
      </c>
      <c r="P120" s="19"/>
      <c r="Q120" s="41"/>
      <c r="R120" s="41"/>
    </row>
    <row r="121" spans="1:18" ht="35.1" customHeight="1" x14ac:dyDescent="0.25">
      <c r="B121" s="54"/>
      <c r="C121" s="54"/>
      <c r="D121" s="54"/>
      <c r="E121" s="24" t="s">
        <v>78</v>
      </c>
      <c r="F121" s="25"/>
      <c r="G121" s="34"/>
      <c r="H121" s="82"/>
      <c r="I121" s="27">
        <f>SUM(I120)</f>
        <v>5075.04</v>
      </c>
      <c r="J121" s="27">
        <f t="shared" ref="J121:O121" si="29">SUM(J120)</f>
        <v>0</v>
      </c>
      <c r="K121" s="27">
        <f t="shared" si="29"/>
        <v>5075.04</v>
      </c>
      <c r="L121" s="27">
        <f t="shared" si="29"/>
        <v>0</v>
      </c>
      <c r="M121" s="27">
        <f t="shared" si="29"/>
        <v>475.04</v>
      </c>
      <c r="N121" s="27">
        <f t="shared" si="29"/>
        <v>475.04</v>
      </c>
      <c r="O121" s="27">
        <f t="shared" si="29"/>
        <v>4600</v>
      </c>
      <c r="P121" s="28"/>
      <c r="Q121" s="41"/>
      <c r="R121" s="41"/>
    </row>
    <row r="122" spans="1:18" ht="35.1" customHeight="1" x14ac:dyDescent="0.25">
      <c r="B122" s="9">
        <v>1000</v>
      </c>
      <c r="C122" s="9">
        <v>1100</v>
      </c>
      <c r="D122" s="9">
        <v>113</v>
      </c>
      <c r="E122" s="138" t="s">
        <v>79</v>
      </c>
      <c r="F122" s="10" t="s">
        <v>80</v>
      </c>
      <c r="G122" s="126"/>
      <c r="H122" s="11">
        <v>15</v>
      </c>
      <c r="I122" s="12">
        <v>5928.06</v>
      </c>
      <c r="J122" s="12"/>
      <c r="K122" s="12">
        <f>I122-J122</f>
        <v>5928.06</v>
      </c>
      <c r="L122" s="12"/>
      <c r="M122" s="12">
        <v>628.05999999999995</v>
      </c>
      <c r="N122" s="12">
        <v>628.05999999999995</v>
      </c>
      <c r="O122" s="12">
        <f t="shared" ref="O122:O130" si="30">K122-N122</f>
        <v>5300</v>
      </c>
      <c r="P122" s="183"/>
      <c r="Q122" s="41"/>
      <c r="R122" s="20"/>
    </row>
    <row r="123" spans="1:18" ht="35.1" customHeight="1" x14ac:dyDescent="0.25">
      <c r="B123" s="9">
        <v>1000</v>
      </c>
      <c r="C123" s="9">
        <v>1100</v>
      </c>
      <c r="D123" s="9">
        <v>113</v>
      </c>
      <c r="E123" s="134" t="s">
        <v>149</v>
      </c>
      <c r="F123" s="10" t="s">
        <v>83</v>
      </c>
      <c r="G123" s="138"/>
      <c r="H123" s="11">
        <v>15</v>
      </c>
      <c r="I123" s="21">
        <v>3791.07</v>
      </c>
      <c r="J123" s="21">
        <v>0</v>
      </c>
      <c r="K123" s="21">
        <f t="shared" ref="K123:K129" si="31">I123+J123</f>
        <v>3791.07</v>
      </c>
      <c r="L123" s="21"/>
      <c r="M123" s="21">
        <v>291.07</v>
      </c>
      <c r="N123" s="21">
        <v>291.07</v>
      </c>
      <c r="O123" s="13">
        <f t="shared" si="30"/>
        <v>3500</v>
      </c>
      <c r="P123" s="183"/>
      <c r="Q123" s="41"/>
      <c r="R123" s="20"/>
    </row>
    <row r="124" spans="1:18" ht="35.1" customHeight="1" x14ac:dyDescent="0.25">
      <c r="A124" s="109"/>
      <c r="B124" s="9">
        <v>1000</v>
      </c>
      <c r="C124" s="9">
        <v>1100</v>
      </c>
      <c r="D124" s="9">
        <v>113</v>
      </c>
      <c r="E124" s="138" t="s">
        <v>175</v>
      </c>
      <c r="F124" s="73" t="s">
        <v>84</v>
      </c>
      <c r="G124" s="126"/>
      <c r="H124" s="11">
        <v>15</v>
      </c>
      <c r="I124" s="21">
        <v>3791.07</v>
      </c>
      <c r="J124" s="21">
        <v>0</v>
      </c>
      <c r="K124" s="21">
        <f t="shared" si="31"/>
        <v>3791.07</v>
      </c>
      <c r="L124" s="21"/>
      <c r="M124" s="21">
        <v>291.07</v>
      </c>
      <c r="N124" s="21">
        <v>291.07</v>
      </c>
      <c r="O124" s="13">
        <f t="shared" si="30"/>
        <v>3500</v>
      </c>
      <c r="P124" s="183"/>
      <c r="Q124" s="41"/>
      <c r="R124" s="20"/>
    </row>
    <row r="125" spans="1:18" ht="35.1" customHeight="1" x14ac:dyDescent="0.25">
      <c r="B125" s="9">
        <v>1000</v>
      </c>
      <c r="C125" s="9">
        <v>1100</v>
      </c>
      <c r="D125" s="9">
        <v>113</v>
      </c>
      <c r="E125" s="138" t="s">
        <v>190</v>
      </c>
      <c r="F125" s="10" t="s">
        <v>83</v>
      </c>
      <c r="G125" s="126"/>
      <c r="H125" s="11">
        <v>15</v>
      </c>
      <c r="I125" s="21">
        <v>3791.07</v>
      </c>
      <c r="J125" s="21">
        <v>0</v>
      </c>
      <c r="K125" s="21">
        <f t="shared" si="31"/>
        <v>3791.07</v>
      </c>
      <c r="L125" s="21"/>
      <c r="M125" s="21">
        <v>291.07</v>
      </c>
      <c r="N125" s="21">
        <v>291.07</v>
      </c>
      <c r="O125" s="13">
        <f t="shared" si="30"/>
        <v>3500</v>
      </c>
      <c r="P125" s="183"/>
      <c r="Q125" s="41"/>
      <c r="R125" s="20"/>
    </row>
    <row r="126" spans="1:18" ht="35.1" customHeight="1" x14ac:dyDescent="0.25">
      <c r="B126" s="9">
        <v>1000</v>
      </c>
      <c r="C126" s="9">
        <v>1100</v>
      </c>
      <c r="D126" s="9">
        <v>113</v>
      </c>
      <c r="E126" s="138" t="s">
        <v>182</v>
      </c>
      <c r="F126" s="10" t="s">
        <v>83</v>
      </c>
      <c r="G126" s="126"/>
      <c r="H126" s="11">
        <v>15</v>
      </c>
      <c r="I126" s="21">
        <v>3791.07</v>
      </c>
      <c r="J126" s="21">
        <v>0</v>
      </c>
      <c r="K126" s="21">
        <f t="shared" si="31"/>
        <v>3791.07</v>
      </c>
      <c r="L126" s="21"/>
      <c r="M126" s="21">
        <v>291.07</v>
      </c>
      <c r="N126" s="21">
        <v>291.07</v>
      </c>
      <c r="O126" s="13">
        <f t="shared" si="30"/>
        <v>3500</v>
      </c>
      <c r="P126" s="183"/>
      <c r="Q126" s="41"/>
      <c r="R126" s="20"/>
    </row>
    <row r="127" spans="1:18" ht="35.1" customHeight="1" x14ac:dyDescent="0.25">
      <c r="B127" s="9">
        <v>1000</v>
      </c>
      <c r="C127" s="9">
        <v>1100</v>
      </c>
      <c r="D127" s="9">
        <v>113</v>
      </c>
      <c r="E127" s="138" t="s">
        <v>85</v>
      </c>
      <c r="F127" s="10" t="s">
        <v>83</v>
      </c>
      <c r="G127" s="126"/>
      <c r="H127" s="11">
        <v>15</v>
      </c>
      <c r="I127" s="21">
        <v>3791.07</v>
      </c>
      <c r="J127" s="21">
        <v>0</v>
      </c>
      <c r="K127" s="21">
        <f t="shared" si="31"/>
        <v>3791.07</v>
      </c>
      <c r="L127" s="21"/>
      <c r="M127" s="21">
        <v>291.07</v>
      </c>
      <c r="N127" s="21">
        <v>291.07</v>
      </c>
      <c r="O127" s="13">
        <f t="shared" si="30"/>
        <v>3500</v>
      </c>
      <c r="P127" s="183"/>
      <c r="Q127" s="41"/>
      <c r="R127" s="20"/>
    </row>
    <row r="128" spans="1:18" ht="35.1" customHeight="1" x14ac:dyDescent="0.25">
      <c r="B128" s="9">
        <v>1000</v>
      </c>
      <c r="C128" s="9">
        <v>1100</v>
      </c>
      <c r="D128" s="9">
        <v>113</v>
      </c>
      <c r="E128" s="138" t="s">
        <v>86</v>
      </c>
      <c r="F128" s="10" t="s">
        <v>83</v>
      </c>
      <c r="G128" s="126"/>
      <c r="H128" s="11">
        <v>15</v>
      </c>
      <c r="I128" s="21">
        <v>3791.07</v>
      </c>
      <c r="J128" s="21">
        <v>0</v>
      </c>
      <c r="K128" s="21">
        <f t="shared" si="31"/>
        <v>3791.07</v>
      </c>
      <c r="L128" s="21"/>
      <c r="M128" s="21">
        <v>291.07</v>
      </c>
      <c r="N128" s="21">
        <v>291.07</v>
      </c>
      <c r="O128" s="13">
        <f t="shared" si="30"/>
        <v>3500</v>
      </c>
      <c r="P128" s="183"/>
      <c r="Q128" s="41"/>
      <c r="R128" s="20"/>
    </row>
    <row r="129" spans="1:18" ht="35.1" customHeight="1" x14ac:dyDescent="0.25">
      <c r="B129" s="9">
        <v>1000</v>
      </c>
      <c r="C129" s="9">
        <v>1100</v>
      </c>
      <c r="D129" s="9">
        <v>113</v>
      </c>
      <c r="E129" s="138" t="s">
        <v>87</v>
      </c>
      <c r="F129" s="10" t="s">
        <v>83</v>
      </c>
      <c r="G129" s="126"/>
      <c r="H129" s="11">
        <v>15</v>
      </c>
      <c r="I129" s="21">
        <v>3791.07</v>
      </c>
      <c r="J129" s="21">
        <v>0</v>
      </c>
      <c r="K129" s="21">
        <f t="shared" si="31"/>
        <v>3791.07</v>
      </c>
      <c r="L129" s="21"/>
      <c r="M129" s="21">
        <v>291.07</v>
      </c>
      <c r="N129" s="21">
        <v>291.07</v>
      </c>
      <c r="O129" s="13">
        <f t="shared" si="30"/>
        <v>3500</v>
      </c>
      <c r="P129" s="183"/>
      <c r="Q129" s="41"/>
      <c r="R129" s="20"/>
    </row>
    <row r="130" spans="1:18" ht="35.1" customHeight="1" x14ac:dyDescent="0.25">
      <c r="B130" s="9">
        <v>1000</v>
      </c>
      <c r="C130" s="9">
        <v>1100</v>
      </c>
      <c r="D130" s="9">
        <v>113</v>
      </c>
      <c r="E130" s="77" t="s">
        <v>88</v>
      </c>
      <c r="F130" s="10" t="s">
        <v>89</v>
      </c>
      <c r="G130" s="130"/>
      <c r="H130" s="11">
        <v>15</v>
      </c>
      <c r="I130" s="12">
        <v>4357.84</v>
      </c>
      <c r="J130" s="12">
        <v>0</v>
      </c>
      <c r="K130" s="12">
        <f>I130-J130</f>
        <v>4357.84</v>
      </c>
      <c r="L130" s="12"/>
      <c r="M130" s="12">
        <v>357.84</v>
      </c>
      <c r="N130" s="12">
        <v>357.84</v>
      </c>
      <c r="O130" s="12">
        <f t="shared" si="30"/>
        <v>4000</v>
      </c>
      <c r="P130" s="183"/>
      <c r="Q130" s="41"/>
      <c r="R130" s="20"/>
    </row>
    <row r="131" spans="1:18" ht="35.1" customHeight="1" x14ac:dyDescent="0.25">
      <c r="B131" s="54"/>
      <c r="C131" s="54"/>
      <c r="D131" s="54"/>
      <c r="E131" s="24" t="s">
        <v>90</v>
      </c>
      <c r="F131" s="25"/>
      <c r="G131" s="34"/>
      <c r="H131" s="26"/>
      <c r="I131" s="27">
        <f>SUM(I122:I130)</f>
        <v>36823.39</v>
      </c>
      <c r="J131" s="27">
        <f t="shared" ref="J131:O131" si="32">SUM(J122:J130)</f>
        <v>0</v>
      </c>
      <c r="K131" s="27">
        <f t="shared" si="32"/>
        <v>36823.39</v>
      </c>
      <c r="L131" s="27">
        <f t="shared" si="32"/>
        <v>0</v>
      </c>
      <c r="M131" s="27">
        <f t="shared" si="32"/>
        <v>3023.3900000000003</v>
      </c>
      <c r="N131" s="27">
        <f t="shared" si="32"/>
        <v>3023.3900000000003</v>
      </c>
      <c r="O131" s="27">
        <f t="shared" si="32"/>
        <v>33800</v>
      </c>
      <c r="P131" s="86"/>
      <c r="Q131" s="41"/>
      <c r="R131" s="20"/>
    </row>
    <row r="132" spans="1:18" x14ac:dyDescent="0.25">
      <c r="B132" s="65"/>
      <c r="C132" s="65"/>
      <c r="D132" s="65"/>
      <c r="E132" s="83"/>
      <c r="F132" s="67"/>
      <c r="G132" s="128"/>
      <c r="H132" s="68"/>
      <c r="I132" s="69"/>
      <c r="J132" s="69"/>
      <c r="K132" s="69"/>
      <c r="L132" s="69"/>
      <c r="M132" s="69"/>
      <c r="N132" s="69"/>
      <c r="O132" s="69"/>
      <c r="P132" s="44"/>
      <c r="Q132" s="1"/>
      <c r="R132" s="1"/>
    </row>
    <row r="133" spans="1:18" x14ac:dyDescent="0.25">
      <c r="B133" s="65"/>
      <c r="C133" s="65"/>
      <c r="D133" s="65"/>
      <c r="E133" s="83"/>
      <c r="F133" s="67"/>
      <c r="G133" s="128"/>
      <c r="H133" s="68"/>
      <c r="I133" s="69"/>
      <c r="J133" s="69"/>
      <c r="K133" s="69"/>
      <c r="L133" s="69"/>
      <c r="M133" s="69"/>
      <c r="N133" s="69"/>
      <c r="O133" s="69"/>
      <c r="P133" s="44"/>
      <c r="Q133" s="1"/>
      <c r="R133" s="1"/>
    </row>
    <row r="134" spans="1:18" x14ac:dyDescent="0.25">
      <c r="B134" s="65"/>
      <c r="C134" s="65"/>
      <c r="D134" s="65"/>
      <c r="E134" s="83"/>
      <c r="F134" s="67"/>
      <c r="G134" s="128"/>
      <c r="H134" s="68"/>
      <c r="I134" s="69"/>
      <c r="J134" s="69"/>
      <c r="K134" s="69"/>
      <c r="L134" s="69"/>
      <c r="M134" s="69"/>
      <c r="N134" s="69"/>
      <c r="O134" s="69"/>
      <c r="P134" s="44"/>
      <c r="Q134" s="1"/>
      <c r="R134" s="1"/>
    </row>
    <row r="135" spans="1:18" ht="18" x14ac:dyDescent="0.25">
      <c r="B135" s="43"/>
      <c r="C135" s="43"/>
      <c r="D135" s="43"/>
      <c r="E135" s="391" t="s">
        <v>0</v>
      </c>
      <c r="F135" s="391"/>
      <c r="G135" s="391"/>
      <c r="H135" s="391" t="s">
        <v>197</v>
      </c>
      <c r="I135" s="391"/>
      <c r="J135" s="391"/>
      <c r="K135" s="391"/>
      <c r="L135" s="391"/>
      <c r="M135" s="391"/>
      <c r="N135" s="391"/>
      <c r="O135" s="391"/>
      <c r="P135" s="92"/>
      <c r="Q135" s="1"/>
      <c r="R135" s="1"/>
    </row>
    <row r="136" spans="1:18" ht="18" x14ac:dyDescent="0.25">
      <c r="B136" s="3"/>
      <c r="C136" s="41"/>
      <c r="D136" s="41"/>
      <c r="E136" s="391" t="s">
        <v>1</v>
      </c>
      <c r="F136" s="391"/>
      <c r="G136" s="391"/>
      <c r="H136" s="391"/>
      <c r="I136" s="391"/>
      <c r="J136" s="391"/>
      <c r="K136" s="391"/>
      <c r="L136" s="391"/>
      <c r="M136" s="391"/>
      <c r="N136" s="391"/>
      <c r="O136" s="391"/>
      <c r="P136" s="41"/>
      <c r="Q136" s="1"/>
      <c r="R136" s="1"/>
    </row>
    <row r="137" spans="1:18" x14ac:dyDescent="0.25">
      <c r="B137" s="84"/>
      <c r="C137" s="84"/>
      <c r="D137" s="84"/>
      <c r="E137" s="396" t="s">
        <v>2</v>
      </c>
      <c r="F137" s="396" t="s">
        <v>38</v>
      </c>
      <c r="G137" s="396" t="s">
        <v>4</v>
      </c>
      <c r="H137" s="409" t="s">
        <v>12</v>
      </c>
      <c r="I137" s="85" t="s">
        <v>56</v>
      </c>
      <c r="J137" s="48"/>
      <c r="K137" s="48"/>
      <c r="L137" s="423" t="s">
        <v>6</v>
      </c>
      <c r="M137" s="424"/>
      <c r="N137" s="425"/>
      <c r="O137" s="396" t="s">
        <v>7</v>
      </c>
      <c r="P137" s="404" t="s">
        <v>8</v>
      </c>
      <c r="Q137" s="1"/>
      <c r="R137" s="1"/>
    </row>
    <row r="138" spans="1:18" x14ac:dyDescent="0.25">
      <c r="B138" s="402" t="s">
        <v>9</v>
      </c>
      <c r="C138" s="402" t="s">
        <v>10</v>
      </c>
      <c r="D138" s="402" t="s">
        <v>11</v>
      </c>
      <c r="E138" s="397"/>
      <c r="F138" s="397"/>
      <c r="G138" s="397"/>
      <c r="H138" s="422"/>
      <c r="I138" s="409" t="s">
        <v>13</v>
      </c>
      <c r="J138" s="409" t="s">
        <v>14</v>
      </c>
      <c r="K138" s="428" t="s">
        <v>15</v>
      </c>
      <c r="L138" s="409" t="s">
        <v>16</v>
      </c>
      <c r="M138" s="402" t="s">
        <v>17</v>
      </c>
      <c r="N138" s="402" t="s">
        <v>18</v>
      </c>
      <c r="O138" s="397"/>
      <c r="P138" s="405"/>
      <c r="Q138" s="1"/>
      <c r="R138" s="1"/>
    </row>
    <row r="139" spans="1:18" x14ac:dyDescent="0.25">
      <c r="B139" s="403"/>
      <c r="C139" s="403"/>
      <c r="D139" s="403"/>
      <c r="E139" s="398"/>
      <c r="F139" s="398"/>
      <c r="G139" s="398"/>
      <c r="H139" s="410"/>
      <c r="I139" s="410"/>
      <c r="J139" s="410"/>
      <c r="K139" s="429"/>
      <c r="L139" s="410"/>
      <c r="M139" s="403"/>
      <c r="N139" s="403"/>
      <c r="O139" s="398"/>
      <c r="P139" s="406"/>
      <c r="Q139" s="1"/>
      <c r="R139" s="1"/>
    </row>
    <row r="140" spans="1:18" ht="26.25" x14ac:dyDescent="0.25">
      <c r="A140" s="109"/>
      <c r="B140" s="11">
        <v>1000</v>
      </c>
      <c r="C140" s="11">
        <v>1100</v>
      </c>
      <c r="D140" s="11">
        <v>113</v>
      </c>
      <c r="E140" s="138"/>
      <c r="F140" s="87" t="s">
        <v>91</v>
      </c>
      <c r="G140" s="121"/>
      <c r="H140" s="29"/>
      <c r="I140" s="37"/>
      <c r="J140" s="88"/>
      <c r="K140" s="37"/>
      <c r="L140" s="37"/>
      <c r="M140" s="37"/>
      <c r="N140" s="37"/>
      <c r="O140" s="37">
        <f>K140-N140</f>
        <v>0</v>
      </c>
      <c r="P140" s="183"/>
      <c r="Q140" s="41"/>
      <c r="R140" s="20"/>
    </row>
    <row r="141" spans="1:18" x14ac:dyDescent="0.25">
      <c r="B141" s="40"/>
      <c r="C141" s="40"/>
      <c r="D141" s="40"/>
      <c r="E141" s="61" t="s">
        <v>92</v>
      </c>
      <c r="F141" s="89"/>
      <c r="G141" s="120"/>
      <c r="H141" s="61"/>
      <c r="I141" s="91">
        <f>SUM(I140)</f>
        <v>0</v>
      </c>
      <c r="J141" s="91">
        <f t="shared" ref="J141:O141" si="33">SUM(J140)</f>
        <v>0</v>
      </c>
      <c r="K141" s="91">
        <f t="shared" si="33"/>
        <v>0</v>
      </c>
      <c r="L141" s="91">
        <f t="shared" si="33"/>
        <v>0</v>
      </c>
      <c r="M141" s="91">
        <f t="shared" si="33"/>
        <v>0</v>
      </c>
      <c r="N141" s="91">
        <f t="shared" si="33"/>
        <v>0</v>
      </c>
      <c r="O141" s="91">
        <f t="shared" si="33"/>
        <v>0</v>
      </c>
      <c r="P141" s="86"/>
      <c r="Q141" s="41"/>
      <c r="R141" s="20"/>
    </row>
    <row r="142" spans="1:18" ht="35.1" customHeight="1" x14ac:dyDescent="0.25">
      <c r="B142" s="29">
        <v>1000</v>
      </c>
      <c r="C142" s="29">
        <v>1100</v>
      </c>
      <c r="D142" s="29">
        <v>113</v>
      </c>
      <c r="E142" s="138" t="s">
        <v>93</v>
      </c>
      <c r="F142" s="18" t="s">
        <v>94</v>
      </c>
      <c r="G142" s="121"/>
      <c r="H142" s="11">
        <v>15</v>
      </c>
      <c r="I142" s="21">
        <v>3791.07</v>
      </c>
      <c r="J142" s="21">
        <v>0</v>
      </c>
      <c r="K142" s="21">
        <f>I142+J142</f>
        <v>3791.07</v>
      </c>
      <c r="L142" s="21"/>
      <c r="M142" s="21">
        <v>291.07</v>
      </c>
      <c r="N142" s="21">
        <v>291.07</v>
      </c>
      <c r="O142" s="13">
        <f t="shared" ref="O142:O149" si="34">K142-N142</f>
        <v>3500</v>
      </c>
      <c r="P142" s="74"/>
      <c r="Q142" s="1"/>
      <c r="R142" s="1"/>
    </row>
    <row r="143" spans="1:18" ht="35.1" customHeight="1" x14ac:dyDescent="0.25">
      <c r="B143" s="29">
        <v>1000</v>
      </c>
      <c r="C143" s="29">
        <v>1100</v>
      </c>
      <c r="D143" s="29">
        <v>113</v>
      </c>
      <c r="E143" s="138" t="s">
        <v>169</v>
      </c>
      <c r="F143" s="18" t="s">
        <v>94</v>
      </c>
      <c r="G143" s="121"/>
      <c r="H143" s="11">
        <v>15</v>
      </c>
      <c r="I143" s="21">
        <v>3791.07</v>
      </c>
      <c r="J143" s="21"/>
      <c r="K143" s="21">
        <f>I143-J143</f>
        <v>3791.07</v>
      </c>
      <c r="L143" s="21"/>
      <c r="M143" s="21">
        <v>291.07</v>
      </c>
      <c r="N143" s="21">
        <v>291.07</v>
      </c>
      <c r="O143" s="13">
        <f t="shared" si="34"/>
        <v>3500</v>
      </c>
      <c r="P143" s="74"/>
      <c r="Q143" s="1"/>
      <c r="R143" s="1"/>
    </row>
    <row r="144" spans="1:18" ht="35.1" customHeight="1" x14ac:dyDescent="0.25">
      <c r="B144" s="29">
        <v>1000</v>
      </c>
      <c r="C144" s="29">
        <v>1100</v>
      </c>
      <c r="D144" s="29">
        <v>113</v>
      </c>
      <c r="E144" s="138" t="s">
        <v>95</v>
      </c>
      <c r="F144" s="18" t="s">
        <v>96</v>
      </c>
      <c r="G144" s="121"/>
      <c r="H144" s="11">
        <v>15</v>
      </c>
      <c r="I144" s="21">
        <v>4596</v>
      </c>
      <c r="J144" s="21">
        <v>0</v>
      </c>
      <c r="K144" s="21">
        <f>I144-J144</f>
        <v>4596</v>
      </c>
      <c r="L144" s="21"/>
      <c r="M144" s="21">
        <v>396</v>
      </c>
      <c r="N144" s="21">
        <f>M144</f>
        <v>396</v>
      </c>
      <c r="O144" s="13">
        <f t="shared" si="34"/>
        <v>4200</v>
      </c>
      <c r="P144" s="74"/>
      <c r="Q144" s="1"/>
      <c r="R144" s="1"/>
    </row>
    <row r="145" spans="2:16" ht="35.1" customHeight="1" x14ac:dyDescent="0.25">
      <c r="B145" s="29">
        <v>1000</v>
      </c>
      <c r="C145" s="29">
        <v>1100</v>
      </c>
      <c r="D145" s="29">
        <v>113</v>
      </c>
      <c r="E145" s="138" t="s">
        <v>97</v>
      </c>
      <c r="F145" s="18" t="s">
        <v>98</v>
      </c>
      <c r="G145" s="121"/>
      <c r="H145" s="11">
        <v>15</v>
      </c>
      <c r="I145" s="21">
        <v>7350</v>
      </c>
      <c r="J145" s="21">
        <v>0</v>
      </c>
      <c r="K145" s="21">
        <f>I145+J145</f>
        <v>7350</v>
      </c>
      <c r="L145" s="21"/>
      <c r="M145" s="21">
        <v>931</v>
      </c>
      <c r="N145" s="21">
        <f>M145</f>
        <v>931</v>
      </c>
      <c r="O145" s="13">
        <f>K145-N145</f>
        <v>6419</v>
      </c>
      <c r="P145" s="74"/>
    </row>
    <row r="146" spans="2:16" ht="35.1" customHeight="1" x14ac:dyDescent="0.25">
      <c r="B146" s="29">
        <v>1000</v>
      </c>
      <c r="C146" s="29">
        <v>1100</v>
      </c>
      <c r="D146" s="29">
        <v>113</v>
      </c>
      <c r="E146" s="138" t="s">
        <v>99</v>
      </c>
      <c r="F146" s="18" t="s">
        <v>100</v>
      </c>
      <c r="G146" s="121"/>
      <c r="H146" s="11">
        <v>15</v>
      </c>
      <c r="I146" s="21">
        <v>3201.86</v>
      </c>
      <c r="J146" s="21">
        <v>0</v>
      </c>
      <c r="K146" s="21">
        <v>3201.86</v>
      </c>
      <c r="L146" s="21"/>
      <c r="M146" s="21">
        <v>101.86</v>
      </c>
      <c r="N146" s="21">
        <v>101.86</v>
      </c>
      <c r="O146" s="13">
        <f t="shared" si="34"/>
        <v>3100</v>
      </c>
      <c r="P146" s="74"/>
    </row>
    <row r="147" spans="2:16" ht="35.1" customHeight="1" x14ac:dyDescent="0.25">
      <c r="B147" s="9">
        <v>1000</v>
      </c>
      <c r="C147" s="9">
        <v>1100</v>
      </c>
      <c r="D147" s="9">
        <v>113</v>
      </c>
      <c r="E147" s="138" t="s">
        <v>101</v>
      </c>
      <c r="F147" s="18" t="s">
        <v>102</v>
      </c>
      <c r="G147" s="121"/>
      <c r="H147" s="11">
        <v>15</v>
      </c>
      <c r="I147" s="21">
        <v>4417.3599999999997</v>
      </c>
      <c r="J147" s="21"/>
      <c r="K147" s="21">
        <f>I147-J147</f>
        <v>4417.3599999999997</v>
      </c>
      <c r="L147" s="21"/>
      <c r="M147" s="21">
        <v>367.36</v>
      </c>
      <c r="N147" s="21">
        <f>M147</f>
        <v>367.36</v>
      </c>
      <c r="O147" s="13">
        <f t="shared" si="34"/>
        <v>4049.9999999999995</v>
      </c>
      <c r="P147" s="22"/>
    </row>
    <row r="148" spans="2:16" ht="35.1" customHeight="1" x14ac:dyDescent="0.25">
      <c r="B148" s="9">
        <v>1000</v>
      </c>
      <c r="C148" s="9">
        <v>1100</v>
      </c>
      <c r="D148" s="9">
        <v>113</v>
      </c>
      <c r="E148" s="138" t="s">
        <v>103</v>
      </c>
      <c r="F148" s="18" t="s">
        <v>102</v>
      </c>
      <c r="G148" s="121"/>
      <c r="H148" s="11">
        <v>15</v>
      </c>
      <c r="I148" s="21">
        <v>4596</v>
      </c>
      <c r="J148" s="21">
        <v>0</v>
      </c>
      <c r="K148" s="21">
        <f>I148-J148</f>
        <v>4596</v>
      </c>
      <c r="L148" s="21"/>
      <c r="M148" s="21">
        <v>396</v>
      </c>
      <c r="N148" s="21">
        <f>M148</f>
        <v>396</v>
      </c>
      <c r="O148" s="13">
        <f t="shared" si="34"/>
        <v>4200</v>
      </c>
      <c r="P148" s="22"/>
    </row>
    <row r="149" spans="2:16" ht="35.1" customHeight="1" x14ac:dyDescent="0.25">
      <c r="B149" s="9">
        <v>1000</v>
      </c>
      <c r="C149" s="9">
        <v>1100</v>
      </c>
      <c r="D149" s="9">
        <v>113</v>
      </c>
      <c r="E149" s="138" t="s">
        <v>104</v>
      </c>
      <c r="F149" s="18" t="s">
        <v>102</v>
      </c>
      <c r="G149" s="126"/>
      <c r="H149" s="11">
        <v>15</v>
      </c>
      <c r="I149" s="21">
        <v>4596</v>
      </c>
      <c r="J149" s="21">
        <v>0</v>
      </c>
      <c r="K149" s="21">
        <f>I149-J149</f>
        <v>4596</v>
      </c>
      <c r="L149" s="21"/>
      <c r="M149" s="21">
        <v>396</v>
      </c>
      <c r="N149" s="21">
        <f>M149</f>
        <v>396</v>
      </c>
      <c r="O149" s="13">
        <f t="shared" si="34"/>
        <v>4200</v>
      </c>
      <c r="P149" s="22"/>
    </row>
    <row r="150" spans="2:16" ht="15.75" customHeight="1" x14ac:dyDescent="0.25">
      <c r="B150" s="29">
        <v>1000</v>
      </c>
      <c r="C150" s="29">
        <v>1100</v>
      </c>
      <c r="D150" s="29">
        <v>113</v>
      </c>
      <c r="E150" s="77"/>
      <c r="F150" s="18" t="s">
        <v>102</v>
      </c>
      <c r="G150" s="131"/>
      <c r="H150" s="11"/>
      <c r="I150" s="21"/>
      <c r="J150" s="21"/>
      <c r="K150" s="21"/>
      <c r="L150" s="21"/>
      <c r="M150" s="21"/>
      <c r="N150" s="21"/>
      <c r="O150" s="13">
        <v>0</v>
      </c>
      <c r="P150" s="22"/>
    </row>
    <row r="151" spans="2:16" s="109" customFormat="1" ht="35.1" customHeight="1" x14ac:dyDescent="0.25">
      <c r="B151" s="29">
        <v>1000</v>
      </c>
      <c r="C151" s="29">
        <v>1100</v>
      </c>
      <c r="D151" s="29">
        <v>113</v>
      </c>
      <c r="E151" s="106" t="s">
        <v>150</v>
      </c>
      <c r="F151" s="18" t="s">
        <v>105</v>
      </c>
      <c r="G151" s="124"/>
      <c r="H151" s="11">
        <v>15</v>
      </c>
      <c r="I151" s="114">
        <v>5562.4</v>
      </c>
      <c r="J151" s="114"/>
      <c r="K151" s="114">
        <f>I151-J151</f>
        <v>5562.4</v>
      </c>
      <c r="L151" s="114"/>
      <c r="M151" s="114">
        <v>562.4</v>
      </c>
      <c r="N151" s="114">
        <f>M151</f>
        <v>562.4</v>
      </c>
      <c r="O151" s="115">
        <f>K151-N151</f>
        <v>5000</v>
      </c>
      <c r="P151" s="22"/>
    </row>
    <row r="152" spans="2:16" ht="18.75" customHeight="1" x14ac:dyDescent="0.25">
      <c r="B152" s="54"/>
      <c r="C152" s="54"/>
      <c r="D152" s="54"/>
      <c r="E152" s="24" t="s">
        <v>106</v>
      </c>
      <c r="F152" s="25"/>
      <c r="G152" s="34"/>
      <c r="H152" s="58"/>
      <c r="I152" s="27">
        <f>SUM(I142:I151)</f>
        <v>41901.760000000002</v>
      </c>
      <c r="J152" s="27">
        <f t="shared" ref="J152:O152" si="35">SUM(J142:J151)</f>
        <v>0</v>
      </c>
      <c r="K152" s="27">
        <f t="shared" si="35"/>
        <v>41901.760000000002</v>
      </c>
      <c r="L152" s="27">
        <f t="shared" si="35"/>
        <v>0</v>
      </c>
      <c r="M152" s="27">
        <f t="shared" si="35"/>
        <v>3732.7599999999998</v>
      </c>
      <c r="N152" s="27">
        <f t="shared" si="35"/>
        <v>3732.7599999999998</v>
      </c>
      <c r="O152" s="27">
        <f t="shared" si="35"/>
        <v>38169</v>
      </c>
      <c r="P152" s="24"/>
    </row>
    <row r="153" spans="2:16" ht="35.1" customHeight="1" x14ac:dyDescent="0.25">
      <c r="B153" s="9">
        <v>1000</v>
      </c>
      <c r="C153" s="9">
        <v>1100</v>
      </c>
      <c r="D153" s="9">
        <v>113</v>
      </c>
      <c r="E153" s="106" t="s">
        <v>151</v>
      </c>
      <c r="F153" s="50" t="s">
        <v>107</v>
      </c>
      <c r="G153" s="138"/>
      <c r="H153" s="11">
        <v>15</v>
      </c>
      <c r="I153" s="114">
        <v>5562.4</v>
      </c>
      <c r="J153" s="114"/>
      <c r="K153" s="114">
        <f>I153-J153</f>
        <v>5562.4</v>
      </c>
      <c r="L153" s="114"/>
      <c r="M153" s="114">
        <v>562.4</v>
      </c>
      <c r="N153" s="114">
        <f>M153</f>
        <v>562.4</v>
      </c>
      <c r="O153" s="115">
        <f>K153-N153</f>
        <v>5000</v>
      </c>
      <c r="P153" s="183"/>
    </row>
    <row r="154" spans="2:16" s="109" customFormat="1" ht="35.1" customHeight="1" x14ac:dyDescent="0.25">
      <c r="B154" s="29">
        <v>1000</v>
      </c>
      <c r="C154" s="29">
        <v>1100</v>
      </c>
      <c r="D154" s="29">
        <v>113</v>
      </c>
      <c r="E154" s="106" t="s">
        <v>152</v>
      </c>
      <c r="F154" s="18" t="s">
        <v>36</v>
      </c>
      <c r="G154" s="138"/>
      <c r="H154" s="11">
        <v>15</v>
      </c>
      <c r="I154" s="12">
        <v>3089.65</v>
      </c>
      <c r="J154" s="12">
        <v>0</v>
      </c>
      <c r="K154" s="12">
        <v>3089.65</v>
      </c>
      <c r="L154" s="12"/>
      <c r="M154" s="12">
        <v>89.65</v>
      </c>
      <c r="N154" s="60">
        <v>89.65</v>
      </c>
      <c r="O154" s="12">
        <f>K154-N154</f>
        <v>3000</v>
      </c>
      <c r="P154" s="183"/>
    </row>
    <row r="155" spans="2:16" ht="17.25" customHeight="1" x14ac:dyDescent="0.25">
      <c r="B155" s="54"/>
      <c r="C155" s="54"/>
      <c r="D155" s="54"/>
      <c r="E155" s="24" t="s">
        <v>171</v>
      </c>
      <c r="F155" s="25"/>
      <c r="G155" s="34"/>
      <c r="H155" s="58"/>
      <c r="I155" s="27">
        <f>SUM(I153:I154)</f>
        <v>8652.0499999999993</v>
      </c>
      <c r="J155" s="27">
        <f t="shared" ref="J155:O155" si="36">SUM(J153:J154)</f>
        <v>0</v>
      </c>
      <c r="K155" s="27">
        <f t="shared" si="36"/>
        <v>8652.0499999999993</v>
      </c>
      <c r="L155" s="27">
        <f t="shared" si="36"/>
        <v>0</v>
      </c>
      <c r="M155" s="27">
        <f t="shared" si="36"/>
        <v>652.04999999999995</v>
      </c>
      <c r="N155" s="27">
        <f t="shared" si="36"/>
        <v>652.04999999999995</v>
      </c>
      <c r="O155" s="27">
        <f t="shared" si="36"/>
        <v>8000</v>
      </c>
      <c r="P155" s="24"/>
    </row>
    <row r="156" spans="2:16" ht="35.1" customHeight="1" x14ac:dyDescent="0.25">
      <c r="B156" s="9">
        <v>1000</v>
      </c>
      <c r="C156" s="9">
        <v>1100</v>
      </c>
      <c r="D156" s="76">
        <v>113</v>
      </c>
      <c r="E156" s="137" t="s">
        <v>153</v>
      </c>
      <c r="F156" s="79" t="s">
        <v>108</v>
      </c>
      <c r="G156" s="119"/>
      <c r="H156" s="11">
        <v>15</v>
      </c>
      <c r="I156" s="13">
        <v>4953.2</v>
      </c>
      <c r="J156" s="13"/>
      <c r="K156" s="12">
        <v>4953.2</v>
      </c>
      <c r="L156" s="13"/>
      <c r="M156" s="13">
        <v>453.2</v>
      </c>
      <c r="N156" s="30">
        <f>M156</f>
        <v>453.2</v>
      </c>
      <c r="O156" s="12">
        <f>K156-N156</f>
        <v>4500</v>
      </c>
      <c r="P156" s="183"/>
    </row>
    <row r="157" spans="2:16" ht="35.1" customHeight="1" x14ac:dyDescent="0.25">
      <c r="B157" s="9">
        <v>1000</v>
      </c>
      <c r="C157" s="9">
        <v>1100</v>
      </c>
      <c r="D157" s="9">
        <v>113</v>
      </c>
      <c r="E157" s="134" t="s">
        <v>154</v>
      </c>
      <c r="F157" s="50" t="s">
        <v>109</v>
      </c>
      <c r="G157" s="119"/>
      <c r="H157" s="11">
        <v>15</v>
      </c>
      <c r="I157" s="80">
        <v>4715</v>
      </c>
      <c r="J157" s="80"/>
      <c r="K157" s="80">
        <v>4715</v>
      </c>
      <c r="L157" s="12"/>
      <c r="M157" s="80">
        <v>415</v>
      </c>
      <c r="N157" s="80">
        <v>415</v>
      </c>
      <c r="O157" s="12">
        <f t="shared" ref="O157:O160" si="37">K157-N157</f>
        <v>4300</v>
      </c>
      <c r="P157" s="183"/>
    </row>
    <row r="158" spans="2:16" ht="35.1" customHeight="1" x14ac:dyDescent="0.25">
      <c r="B158" s="9">
        <v>1000</v>
      </c>
      <c r="C158" s="9">
        <v>1100</v>
      </c>
      <c r="D158" s="9">
        <v>113</v>
      </c>
      <c r="E158" s="138" t="s">
        <v>110</v>
      </c>
      <c r="F158" s="39" t="s">
        <v>111</v>
      </c>
      <c r="G158" s="126"/>
      <c r="H158" s="11">
        <v>15</v>
      </c>
      <c r="I158" s="93">
        <v>4715</v>
      </c>
      <c r="J158" s="93"/>
      <c r="K158" s="93">
        <v>4715</v>
      </c>
      <c r="L158" s="12"/>
      <c r="M158" s="93">
        <v>415</v>
      </c>
      <c r="N158" s="93">
        <f>M158</f>
        <v>415</v>
      </c>
      <c r="O158" s="12">
        <f t="shared" si="37"/>
        <v>4300</v>
      </c>
      <c r="P158" s="183"/>
    </row>
    <row r="159" spans="2:16" s="109" customFormat="1" ht="35.1" customHeight="1" x14ac:dyDescent="0.25">
      <c r="B159" s="110">
        <v>1000</v>
      </c>
      <c r="C159" s="110">
        <v>1100</v>
      </c>
      <c r="D159" s="110">
        <v>113</v>
      </c>
      <c r="E159" s="103" t="s">
        <v>155</v>
      </c>
      <c r="F159" s="17" t="s">
        <v>109</v>
      </c>
      <c r="G159" s="135"/>
      <c r="H159" s="11"/>
      <c r="I159" s="21">
        <v>4715</v>
      </c>
      <c r="J159" s="21"/>
      <c r="K159" s="21">
        <v>4715</v>
      </c>
      <c r="L159" s="13"/>
      <c r="M159" s="21">
        <v>415</v>
      </c>
      <c r="N159" s="21">
        <v>415</v>
      </c>
      <c r="O159" s="12">
        <f t="shared" si="37"/>
        <v>4300</v>
      </c>
      <c r="P159" s="183"/>
    </row>
    <row r="160" spans="2:16" ht="35.1" customHeight="1" x14ac:dyDescent="0.25">
      <c r="B160" s="11">
        <v>1000</v>
      </c>
      <c r="C160" s="11">
        <v>1100</v>
      </c>
      <c r="D160" s="11">
        <v>113</v>
      </c>
      <c r="E160" s="138" t="s">
        <v>112</v>
      </c>
      <c r="F160" s="87" t="s">
        <v>113</v>
      </c>
      <c r="G160" s="121"/>
      <c r="H160" s="29">
        <v>15</v>
      </c>
      <c r="I160" s="93">
        <v>4468.8</v>
      </c>
      <c r="J160" s="93"/>
      <c r="K160" s="93">
        <v>4468.8</v>
      </c>
      <c r="L160" s="12"/>
      <c r="M160" s="162">
        <v>375.8</v>
      </c>
      <c r="N160" s="93">
        <v>375.8</v>
      </c>
      <c r="O160" s="12">
        <f t="shared" si="37"/>
        <v>4093</v>
      </c>
      <c r="P160" s="94"/>
    </row>
    <row r="161" spans="2:18" ht="35.1" customHeight="1" x14ac:dyDescent="0.25">
      <c r="B161" s="95"/>
      <c r="C161" s="24"/>
      <c r="D161" s="33"/>
      <c r="E161" s="24" t="s">
        <v>114</v>
      </c>
      <c r="F161" s="96"/>
      <c r="G161" s="26"/>
      <c r="H161" s="27"/>
      <c r="I161" s="26">
        <f>SUM(I156:I160)</f>
        <v>23567</v>
      </c>
      <c r="J161" s="26">
        <f t="shared" ref="J161:O161" si="38">SUM(J156:J160)</f>
        <v>0</v>
      </c>
      <c r="K161" s="26">
        <f t="shared" si="38"/>
        <v>23567</v>
      </c>
      <c r="L161" s="26">
        <f t="shared" si="38"/>
        <v>0</v>
      </c>
      <c r="M161" s="26">
        <f t="shared" si="38"/>
        <v>2074</v>
      </c>
      <c r="N161" s="26">
        <f t="shared" si="38"/>
        <v>2074</v>
      </c>
      <c r="O161" s="26">
        <f t="shared" si="38"/>
        <v>21493</v>
      </c>
      <c r="P161" s="90"/>
    </row>
    <row r="162" spans="2:18" ht="35.1" customHeight="1" x14ac:dyDescent="0.25">
      <c r="B162" s="90"/>
      <c r="C162" s="90"/>
      <c r="D162" s="90"/>
      <c r="E162" s="97" t="s">
        <v>115</v>
      </c>
      <c r="F162" s="90"/>
      <c r="G162" s="132"/>
      <c r="H162" s="90"/>
      <c r="I162" s="34">
        <f>I15+I17+I19+I22+I24+I28+I39+I43+I49+I64+I71+I78+I89+I93+I100+I119+I121+I131+I141+I152+I155+I161</f>
        <v>327390.93000000005</v>
      </c>
      <c r="J162" s="34">
        <f>J15+J17+J19+J22+J24+J28+J39+J43+J49+J64+J71+J78+J89+J93+J100+J119+J121+J131+J141+J152+J155+J161</f>
        <v>376.90000000000003</v>
      </c>
      <c r="K162" s="34">
        <f>K15+K17+K19+K22+K24+K28+K39+K43+K49+K64+K71+K78+K89+K93+K100+K119+K121+K131+K141+K152+K155+K161</f>
        <v>327767.83</v>
      </c>
      <c r="L162" s="34">
        <f t="shared" ref="L162" si="39">L15+L17+L19+L22+L24+L28+L43+L49+L64+L71+L78+L89+L93+L100+L119+L121+L131+L141+L152+L155+L161</f>
        <v>0</v>
      </c>
      <c r="M162" s="34">
        <f>M15+M17+M19+M22+M24+M28+M39+M43+M49+M64+M71+M78+M89+M93+M100+M119+M121+M131+M141+M152+M155+M161</f>
        <v>28787.829999999998</v>
      </c>
      <c r="N162" s="34">
        <f>N15+N17+N19+N22+N24+N28+N39+N43+N49+N64+N71+N78+N89+N93+N100+N119+N121+N131+N141+N152+N155+N161</f>
        <v>28787.829999999998</v>
      </c>
      <c r="O162" s="34">
        <f>O15+O17+O19+O22+O24+O28+O39+O43+O49+O64+O71+O78+O89+O93+O100+O119+O121+O131+O141+O152+O155+O161</f>
        <v>298980</v>
      </c>
      <c r="P162" s="90"/>
    </row>
    <row r="164" spans="2:18" x14ac:dyDescent="0.25">
      <c r="B164" s="1"/>
      <c r="C164" s="1"/>
      <c r="D164" s="1"/>
      <c r="E164" s="98" t="s">
        <v>116</v>
      </c>
      <c r="F164" s="98"/>
      <c r="G164" s="98"/>
      <c r="H164" s="45"/>
      <c r="I164" s="45"/>
      <c r="J164" s="45" t="s">
        <v>117</v>
      </c>
      <c r="K164" s="99"/>
      <c r="L164" s="99"/>
      <c r="M164" s="1"/>
      <c r="N164" s="1"/>
      <c r="O164" s="1"/>
      <c r="P164" s="1"/>
    </row>
    <row r="165" spans="2:18" x14ac:dyDescent="0.25">
      <c r="B165" s="1"/>
      <c r="C165" s="1"/>
      <c r="D165" s="1"/>
      <c r="E165" s="98"/>
      <c r="F165" s="98"/>
      <c r="G165" s="100"/>
      <c r="H165" s="45"/>
      <c r="I165" s="45"/>
      <c r="J165" s="45"/>
      <c r="K165" s="99"/>
      <c r="L165" s="99"/>
      <c r="M165" s="1"/>
      <c r="N165" s="1"/>
      <c r="O165" s="1"/>
      <c r="P165" s="1"/>
    </row>
    <row r="166" spans="2:18" ht="18" x14ac:dyDescent="0.25">
      <c r="B166" s="1"/>
      <c r="C166" s="1"/>
      <c r="D166" s="1"/>
      <c r="E166" s="145"/>
      <c r="F166" s="146"/>
      <c r="G166" s="100"/>
      <c r="H166" s="45"/>
      <c r="I166" s="147"/>
      <c r="J166" s="147"/>
      <c r="K166" s="147"/>
      <c r="L166" s="101"/>
      <c r="M166" s="1"/>
      <c r="N166" s="1"/>
      <c r="O166" s="1"/>
      <c r="P166" s="1"/>
    </row>
    <row r="167" spans="2:18" x14ac:dyDescent="0.25">
      <c r="B167" s="1"/>
      <c r="C167" s="1"/>
      <c r="D167" s="1"/>
      <c r="E167" s="98" t="s">
        <v>160</v>
      </c>
      <c r="F167" s="98"/>
      <c r="G167" s="98"/>
      <c r="H167" s="45"/>
      <c r="I167" s="45" t="s">
        <v>159</v>
      </c>
      <c r="J167" s="45"/>
      <c r="K167" s="99"/>
      <c r="L167" s="99"/>
      <c r="M167" s="1"/>
      <c r="N167" s="1"/>
      <c r="O167" s="1"/>
      <c r="P167" s="1"/>
    </row>
    <row r="168" spans="2:18" x14ac:dyDescent="0.25">
      <c r="B168" s="1"/>
      <c r="C168" s="1"/>
      <c r="D168" s="1"/>
      <c r="E168" s="98" t="s">
        <v>118</v>
      </c>
      <c r="F168" s="98"/>
      <c r="G168" s="98"/>
      <c r="H168" s="98"/>
      <c r="I168" s="430" t="s">
        <v>119</v>
      </c>
      <c r="J168" s="430"/>
      <c r="K168" s="430"/>
      <c r="L168" s="430"/>
      <c r="M168" s="1"/>
      <c r="N168" s="1"/>
      <c r="O168" s="1"/>
      <c r="P168" s="1"/>
    </row>
    <row r="169" spans="2:18" x14ac:dyDescent="0.25">
      <c r="B169" s="1"/>
      <c r="C169" s="1"/>
      <c r="D169" s="1"/>
      <c r="E169" s="98"/>
      <c r="F169" s="98"/>
      <c r="G169" s="98"/>
      <c r="H169" s="98"/>
      <c r="I169" s="186"/>
      <c r="J169" s="186"/>
      <c r="K169" s="186"/>
      <c r="L169" s="186"/>
      <c r="M169" s="1"/>
      <c r="N169" s="1"/>
      <c r="O169" s="1"/>
      <c r="P169" s="1"/>
    </row>
    <row r="170" spans="2:18" x14ac:dyDescent="0.25">
      <c r="B170" s="1"/>
      <c r="C170" s="1"/>
      <c r="D170" s="1"/>
      <c r="E170" s="1"/>
      <c r="F170" s="2"/>
      <c r="G170" s="11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x14ac:dyDescent="0.25">
      <c r="B171" s="1"/>
      <c r="C171" s="1"/>
      <c r="D171" s="1"/>
      <c r="E171" s="1"/>
      <c r="F171" s="2"/>
      <c r="G171" s="1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5">
      <c r="B172" s="1"/>
      <c r="C172" s="1"/>
      <c r="D172" s="1"/>
      <c r="E172" s="1"/>
      <c r="F172" s="2"/>
      <c r="G172" s="1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8" x14ac:dyDescent="0.25">
      <c r="B173" s="3"/>
      <c r="C173" s="3"/>
      <c r="D173" s="3"/>
      <c r="E173" s="391" t="s">
        <v>0</v>
      </c>
      <c r="F173" s="391"/>
      <c r="G173" s="391"/>
      <c r="P173" s="3"/>
      <c r="Q173" s="1"/>
      <c r="R173" s="1"/>
    </row>
    <row r="174" spans="2:18" ht="18" x14ac:dyDescent="0.25">
      <c r="B174" s="4"/>
      <c r="C174" s="5"/>
      <c r="D174" s="5"/>
      <c r="E174" s="391" t="s">
        <v>1</v>
      </c>
      <c r="F174" s="391"/>
      <c r="G174" s="391"/>
      <c r="H174" s="391" t="s">
        <v>197</v>
      </c>
      <c r="I174" s="391"/>
      <c r="J174" s="391"/>
      <c r="K174" s="391"/>
      <c r="L174" s="391"/>
      <c r="M174" s="391"/>
      <c r="N174" s="391"/>
      <c r="O174" s="391"/>
      <c r="P174" s="5"/>
      <c r="Q174" s="1"/>
      <c r="R174" s="1"/>
    </row>
    <row r="175" spans="2:18" x14ac:dyDescent="0.25">
      <c r="B175" s="1"/>
      <c r="C175" s="1"/>
      <c r="D175" s="1"/>
      <c r="E175" s="98"/>
      <c r="F175" s="98"/>
      <c r="G175" s="98"/>
      <c r="H175" s="98"/>
      <c r="I175" s="186"/>
      <c r="J175" s="186"/>
      <c r="K175" s="186"/>
      <c r="L175" s="186"/>
      <c r="M175" s="1"/>
      <c r="N175" s="1"/>
      <c r="O175" s="1"/>
      <c r="P175" s="1"/>
    </row>
    <row r="176" spans="2:18" x14ac:dyDescent="0.25">
      <c r="B176" s="1"/>
      <c r="C176" s="1"/>
      <c r="D176" s="1"/>
      <c r="E176" s="98"/>
      <c r="F176" s="98"/>
      <c r="G176" s="98"/>
      <c r="H176" s="98"/>
      <c r="I176" s="186"/>
      <c r="J176" s="186"/>
      <c r="K176" s="186"/>
      <c r="L176" s="186"/>
      <c r="M176" s="1"/>
      <c r="N176" s="1"/>
      <c r="O176" s="1"/>
      <c r="P176" s="1"/>
    </row>
    <row r="177" spans="2:18" s="109" customFormat="1" ht="35.1" customHeight="1" x14ac:dyDescent="0.25">
      <c r="B177" s="29">
        <v>4000</v>
      </c>
      <c r="C177" s="29">
        <v>4500</v>
      </c>
      <c r="D177" s="29">
        <v>451</v>
      </c>
      <c r="E177" s="138" t="s">
        <v>81</v>
      </c>
      <c r="F177" s="18" t="s">
        <v>174</v>
      </c>
      <c r="G177" s="121"/>
      <c r="H177" s="11">
        <v>15</v>
      </c>
      <c r="I177" s="13">
        <v>2500</v>
      </c>
      <c r="J177" s="13"/>
      <c r="K177" s="13">
        <v>2500</v>
      </c>
      <c r="L177" s="13"/>
      <c r="M177" s="13">
        <v>0</v>
      </c>
      <c r="N177" s="13">
        <v>0</v>
      </c>
      <c r="O177" s="13">
        <f>K177-N177</f>
        <v>2500</v>
      </c>
      <c r="P177" s="150"/>
      <c r="Q177" s="41"/>
      <c r="R177" s="20"/>
    </row>
    <row r="178" spans="2:18" ht="35.1" customHeight="1" x14ac:dyDescent="0.25">
      <c r="B178" s="90"/>
      <c r="C178" s="90"/>
      <c r="D178" s="90"/>
      <c r="E178" s="97" t="s">
        <v>115</v>
      </c>
      <c r="F178" s="90"/>
      <c r="G178" s="132"/>
      <c r="H178" s="90"/>
      <c r="I178" s="34">
        <f>I177</f>
        <v>2500</v>
      </c>
      <c r="J178" s="34"/>
      <c r="K178" s="34">
        <f>K177</f>
        <v>2500</v>
      </c>
      <c r="L178" s="34"/>
      <c r="M178" s="34"/>
      <c r="N178" s="34"/>
      <c r="O178" s="34">
        <f>O177</f>
        <v>2500</v>
      </c>
      <c r="P178" s="90"/>
    </row>
    <row r="180" spans="2:18" x14ac:dyDescent="0.25">
      <c r="B180" s="1"/>
      <c r="C180" s="1"/>
      <c r="D180" s="1"/>
      <c r="E180" s="98" t="s">
        <v>116</v>
      </c>
      <c r="F180" s="98"/>
      <c r="G180" s="98"/>
      <c r="H180" s="45"/>
      <c r="I180" s="45"/>
      <c r="J180" s="45" t="s">
        <v>117</v>
      </c>
      <c r="K180" s="99"/>
      <c r="L180" s="99"/>
      <c r="M180" s="1"/>
      <c r="N180" s="1"/>
      <c r="O180" s="1"/>
      <c r="P180" s="1"/>
    </row>
    <row r="181" spans="2:18" x14ac:dyDescent="0.25">
      <c r="B181" s="1"/>
      <c r="C181" s="1"/>
      <c r="D181" s="1"/>
      <c r="E181" s="98"/>
      <c r="F181" s="98"/>
      <c r="G181" s="100"/>
      <c r="H181" s="45"/>
      <c r="I181" s="45"/>
      <c r="J181" s="45"/>
      <c r="K181" s="99"/>
      <c r="L181" s="99"/>
      <c r="M181" s="1"/>
      <c r="N181" s="1"/>
      <c r="O181" s="1"/>
      <c r="P181" s="1"/>
    </row>
    <row r="182" spans="2:18" ht="18" x14ac:dyDescent="0.25">
      <c r="B182" s="1"/>
      <c r="C182" s="1"/>
      <c r="D182" s="1"/>
      <c r="E182" s="145"/>
      <c r="F182" s="146"/>
      <c r="G182" s="100"/>
      <c r="H182" s="45"/>
      <c r="I182" s="147"/>
      <c r="J182" s="147"/>
      <c r="K182" s="147"/>
      <c r="L182" s="101"/>
      <c r="M182" s="1"/>
      <c r="N182" s="1"/>
      <c r="O182" s="1"/>
      <c r="P182" s="1"/>
    </row>
    <row r="183" spans="2:18" x14ac:dyDescent="0.25">
      <c r="B183" s="1"/>
      <c r="C183" s="1"/>
      <c r="D183" s="1"/>
      <c r="E183" s="98" t="s">
        <v>160</v>
      </c>
      <c r="F183" s="98"/>
      <c r="G183" s="98"/>
      <c r="H183" s="45"/>
      <c r="I183" s="45" t="s">
        <v>159</v>
      </c>
      <c r="J183" s="45"/>
      <c r="K183" s="99"/>
      <c r="L183" s="99"/>
      <c r="M183" s="1"/>
      <c r="N183" s="1"/>
      <c r="O183" s="1"/>
      <c r="P183" s="1"/>
    </row>
    <row r="184" spans="2:18" x14ac:dyDescent="0.25">
      <c r="B184" s="1"/>
      <c r="C184" s="1"/>
      <c r="D184" s="1"/>
      <c r="E184" s="98" t="s">
        <v>118</v>
      </c>
      <c r="F184" s="98"/>
      <c r="G184" s="98"/>
      <c r="H184" s="98"/>
      <c r="I184" s="430" t="s">
        <v>119</v>
      </c>
      <c r="J184" s="430"/>
      <c r="K184" s="430"/>
      <c r="L184" s="430"/>
      <c r="M184" s="1"/>
      <c r="N184" s="1"/>
      <c r="O184" s="1"/>
      <c r="P184" s="1"/>
    </row>
    <row r="185" spans="2:18" x14ac:dyDescent="0.25">
      <c r="B185" s="1"/>
      <c r="C185" s="1"/>
      <c r="D185" s="1"/>
      <c r="E185" s="98"/>
      <c r="F185" s="98"/>
      <c r="G185" s="98"/>
      <c r="H185" s="98"/>
      <c r="I185" s="186"/>
      <c r="J185" s="186"/>
      <c r="K185" s="186"/>
      <c r="L185" s="186"/>
      <c r="M185" s="1"/>
      <c r="N185" s="1"/>
      <c r="O185" s="1"/>
      <c r="P185" s="1"/>
    </row>
    <row r="206" spans="5:7" x14ac:dyDescent="0.25">
      <c r="E206" s="1"/>
      <c r="F206" s="1"/>
      <c r="G206" s="118"/>
    </row>
    <row r="216" spans="5:7" x14ac:dyDescent="0.25">
      <c r="E216" s="64"/>
      <c r="F216" s="64"/>
      <c r="G216" s="133"/>
    </row>
    <row r="217" spans="5:7" x14ac:dyDescent="0.25">
      <c r="E217" s="64"/>
      <c r="F217" s="64"/>
      <c r="G217" s="133"/>
    </row>
    <row r="218" spans="5:7" x14ac:dyDescent="0.25">
      <c r="E218" s="64"/>
      <c r="F218" s="64"/>
      <c r="G218" s="133"/>
    </row>
    <row r="219" spans="5:7" x14ac:dyDescent="0.25">
      <c r="E219" s="64"/>
      <c r="F219" s="64"/>
      <c r="G219" s="133"/>
    </row>
    <row r="220" spans="5:7" x14ac:dyDescent="0.25">
      <c r="E220" s="66"/>
      <c r="F220" s="64"/>
      <c r="G220" s="133"/>
    </row>
    <row r="221" spans="5:7" x14ac:dyDescent="0.25">
      <c r="E221" s="64"/>
      <c r="F221" s="64"/>
      <c r="G221" s="133"/>
    </row>
    <row r="222" spans="5:7" x14ac:dyDescent="0.25">
      <c r="E222" s="64"/>
      <c r="F222" s="64"/>
      <c r="G222" s="133"/>
    </row>
    <row r="223" spans="5:7" x14ac:dyDescent="0.25">
      <c r="E223" s="66"/>
      <c r="F223" s="64"/>
      <c r="G223" s="133"/>
    </row>
    <row r="224" spans="5:7" x14ac:dyDescent="0.25">
      <c r="E224" s="64"/>
      <c r="F224" s="64"/>
      <c r="G224" s="133"/>
    </row>
    <row r="225" spans="5:7" x14ac:dyDescent="0.25">
      <c r="E225" s="66"/>
      <c r="F225" s="64"/>
      <c r="G225" s="133"/>
    </row>
  </sheetData>
  <mergeCells count="130">
    <mergeCell ref="E4:G4"/>
    <mergeCell ref="H4:O4"/>
    <mergeCell ref="E5:G5"/>
    <mergeCell ref="H5:O5"/>
    <mergeCell ref="E6:E8"/>
    <mergeCell ref="F6:F8"/>
    <mergeCell ref="G6:G8"/>
    <mergeCell ref="L6:N6"/>
    <mergeCell ref="O6:O8"/>
    <mergeCell ref="N7:N8"/>
    <mergeCell ref="P6:P8"/>
    <mergeCell ref="B7:B8"/>
    <mergeCell ref="C7:C8"/>
    <mergeCell ref="D7:D8"/>
    <mergeCell ref="H7:H8"/>
    <mergeCell ref="I7:I8"/>
    <mergeCell ref="J7:J8"/>
    <mergeCell ref="K7:K8"/>
    <mergeCell ref="L7:L8"/>
    <mergeCell ref="M7:M8"/>
    <mergeCell ref="E32:G32"/>
    <mergeCell ref="E33:G33"/>
    <mergeCell ref="E34:G34"/>
    <mergeCell ref="H34:O34"/>
    <mergeCell ref="E35:G35"/>
    <mergeCell ref="B36:B37"/>
    <mergeCell ref="C36:C37"/>
    <mergeCell ref="D36:D37"/>
    <mergeCell ref="E36:E37"/>
    <mergeCell ref="F36:F37"/>
    <mergeCell ref="M36:M37"/>
    <mergeCell ref="N36:N37"/>
    <mergeCell ref="O36:O37"/>
    <mergeCell ref="P36:P37"/>
    <mergeCell ref="E51:G51"/>
    <mergeCell ref="H51:O51"/>
    <mergeCell ref="G36:G37"/>
    <mergeCell ref="H36:H37"/>
    <mergeCell ref="I36:I37"/>
    <mergeCell ref="J36:J37"/>
    <mergeCell ref="K36:K37"/>
    <mergeCell ref="L36:L37"/>
    <mergeCell ref="E52:G52"/>
    <mergeCell ref="E53:G53"/>
    <mergeCell ref="H53:O53"/>
    <mergeCell ref="E54:G54"/>
    <mergeCell ref="B55:B57"/>
    <mergeCell ref="C55:C57"/>
    <mergeCell ref="D55:D57"/>
    <mergeCell ref="E55:E57"/>
    <mergeCell ref="F55:F57"/>
    <mergeCell ref="G55:G57"/>
    <mergeCell ref="H55:H57"/>
    <mergeCell ref="L55:N55"/>
    <mergeCell ref="O55:O57"/>
    <mergeCell ref="P55:P57"/>
    <mergeCell ref="I56:I57"/>
    <mergeCell ref="J56:J57"/>
    <mergeCell ref="K56:K57"/>
    <mergeCell ref="L56:L57"/>
    <mergeCell ref="M56:M57"/>
    <mergeCell ref="N56:N57"/>
    <mergeCell ref="P85:P87"/>
    <mergeCell ref="I86:I87"/>
    <mergeCell ref="J86:J87"/>
    <mergeCell ref="K86:K87"/>
    <mergeCell ref="L86:L87"/>
    <mergeCell ref="M86:M87"/>
    <mergeCell ref="E81:G81"/>
    <mergeCell ref="E82:G82"/>
    <mergeCell ref="E83:G83"/>
    <mergeCell ref="H83:O83"/>
    <mergeCell ref="E84:G84"/>
    <mergeCell ref="E85:E87"/>
    <mergeCell ref="F85:F87"/>
    <mergeCell ref="E105:G105"/>
    <mergeCell ref="B106:B108"/>
    <mergeCell ref="C106:C108"/>
    <mergeCell ref="D106:D108"/>
    <mergeCell ref="E106:E108"/>
    <mergeCell ref="F106:F108"/>
    <mergeCell ref="G106:G108"/>
    <mergeCell ref="N86:N87"/>
    <mergeCell ref="E102:G102"/>
    <mergeCell ref="H102:O102"/>
    <mergeCell ref="E103:G103"/>
    <mergeCell ref="E104:G104"/>
    <mergeCell ref="H104:O104"/>
    <mergeCell ref="G85:G87"/>
    <mergeCell ref="H85:H87"/>
    <mergeCell ref="L85:N85"/>
    <mergeCell ref="O85:O87"/>
    <mergeCell ref="B85:B87"/>
    <mergeCell ref="C85:C87"/>
    <mergeCell ref="D85:D87"/>
    <mergeCell ref="H106:H108"/>
    <mergeCell ref="L106:N106"/>
    <mergeCell ref="O106:O108"/>
    <mergeCell ref="P106:P108"/>
    <mergeCell ref="I107:I108"/>
    <mergeCell ref="J107:J108"/>
    <mergeCell ref="K107:K108"/>
    <mergeCell ref="L107:L108"/>
    <mergeCell ref="M107:M108"/>
    <mergeCell ref="N107:N108"/>
    <mergeCell ref="E135:G135"/>
    <mergeCell ref="H135:O135"/>
    <mergeCell ref="E136:G136"/>
    <mergeCell ref="H136:O136"/>
    <mergeCell ref="E137:E139"/>
    <mergeCell ref="F137:F139"/>
    <mergeCell ref="G137:G139"/>
    <mergeCell ref="H137:H139"/>
    <mergeCell ref="L137:N137"/>
    <mergeCell ref="O137:O139"/>
    <mergeCell ref="I168:L168"/>
    <mergeCell ref="E173:G173"/>
    <mergeCell ref="E174:G174"/>
    <mergeCell ref="H174:O174"/>
    <mergeCell ref="I184:L184"/>
    <mergeCell ref="P137:P139"/>
    <mergeCell ref="B138:B139"/>
    <mergeCell ref="C138:C139"/>
    <mergeCell ref="D138:D139"/>
    <mergeCell ref="I138:I139"/>
    <mergeCell ref="J138:J139"/>
    <mergeCell ref="K138:K139"/>
    <mergeCell ref="L138:L139"/>
    <mergeCell ref="M138:M139"/>
    <mergeCell ref="N138:N139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W225"/>
  <sheetViews>
    <sheetView topLeftCell="A168" zoomScaleNormal="100" workbookViewId="0">
      <selection activeCell="H177" sqref="H177"/>
    </sheetView>
  </sheetViews>
  <sheetFormatPr baseColWidth="10" defaultRowHeight="15" x14ac:dyDescent="0.25"/>
  <cols>
    <col min="1" max="1" width="16.7109375" customWidth="1"/>
    <col min="2" max="2" width="4.14062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198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1.5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1.5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1.5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1.5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1.5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1.5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1.5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1.5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1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2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>
        <v>15</v>
      </c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198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189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190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187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187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06" t="s">
        <v>137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187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187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187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18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198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18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124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119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3"/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/>
      <c r="G68" s="10" t="s">
        <v>36</v>
      </c>
      <c r="H68" s="126"/>
      <c r="I68" s="11"/>
      <c r="J68" s="12"/>
      <c r="K68" s="12"/>
      <c r="L68" s="12"/>
      <c r="M68" s="12"/>
      <c r="N68" s="12">
        <v>0</v>
      </c>
      <c r="O68" s="12">
        <v>0</v>
      </c>
      <c r="P68" s="12">
        <v>0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119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5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9916.5999999999985</v>
      </c>
      <c r="K71" s="27">
        <f t="shared" ref="K71:P71" si="16">SUM(K65:K70)</f>
        <v>95.8</v>
      </c>
      <c r="L71" s="27">
        <f t="shared" si="16"/>
        <v>10012.4</v>
      </c>
      <c r="M71" s="27">
        <f t="shared" si="16"/>
        <v>0</v>
      </c>
      <c r="N71" s="27">
        <f t="shared" si="16"/>
        <v>562.4</v>
      </c>
      <c r="O71" s="27">
        <f t="shared" si="16"/>
        <v>562.4</v>
      </c>
      <c r="P71" s="27">
        <f t="shared" si="16"/>
        <v>9450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f>N72</f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2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198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06" t="s">
        <v>138</v>
      </c>
      <c r="G90" s="10" t="s">
        <v>66</v>
      </c>
      <c r="H90" s="119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70" t="s">
        <v>194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0">SUM(K90:K92)</f>
        <v>99.9</v>
      </c>
      <c r="L93" s="27">
        <f t="shared" si="20"/>
        <v>9675.4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 t="shared" si="20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140"/>
      <c r="I95" s="11">
        <v>15</v>
      </c>
      <c r="J95" s="21">
        <v>3791.07</v>
      </c>
      <c r="K95" s="21">
        <v>0</v>
      </c>
      <c r="L95" s="21">
        <f>J95+K95</f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28.5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139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8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28.5" customHeight="1" x14ac:dyDescent="0.25">
      <c r="C97" s="9">
        <v>1000</v>
      </c>
      <c r="D97" s="9">
        <v>1100</v>
      </c>
      <c r="E97" s="9">
        <v>113</v>
      </c>
      <c r="F97" s="138" t="s">
        <v>188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28.5" customHeight="1" x14ac:dyDescent="0.25">
      <c r="C98" s="29">
        <v>1000</v>
      </c>
      <c r="D98" s="29">
        <v>1100</v>
      </c>
      <c r="E98" s="29">
        <v>113</v>
      </c>
      <c r="F98" s="106" t="s">
        <v>139</v>
      </c>
      <c r="G98" s="10" t="s">
        <v>69</v>
      </c>
      <c r="H98" s="140"/>
      <c r="I98" s="11">
        <v>15</v>
      </c>
      <c r="J98" s="12">
        <v>3426.28</v>
      </c>
      <c r="K98" s="12"/>
      <c r="L98" s="12">
        <f>J98+K98</f>
        <v>3426.28</v>
      </c>
      <c r="M98" s="12"/>
      <c r="N98" s="12">
        <v>126.28</v>
      </c>
      <c r="O98" s="12">
        <f t="shared" si="21"/>
        <v>126.28</v>
      </c>
      <c r="P98" s="12">
        <f t="shared" si="22"/>
        <v>3300</v>
      </c>
      <c r="Q98" s="22"/>
      <c r="R98" s="41"/>
      <c r="S98" s="20"/>
    </row>
    <row r="99" spans="1:19" ht="28.5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187"/>
      <c r="R99" s="41"/>
      <c r="S99" s="41"/>
    </row>
    <row r="100" spans="1:19" ht="28.5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14069.910000000002</v>
      </c>
      <c r="K100" s="72">
        <f t="shared" ref="K100:P100" si="23">SUM(K94:K99)</f>
        <v>0</v>
      </c>
      <c r="L100" s="72">
        <f t="shared" si="23"/>
        <v>14069.910000000002</v>
      </c>
      <c r="M100" s="72">
        <f t="shared" si="23"/>
        <v>0</v>
      </c>
      <c r="N100" s="72">
        <f t="shared" si="23"/>
        <v>669.91</v>
      </c>
      <c r="O100" s="72">
        <f t="shared" si="23"/>
        <v>669.91</v>
      </c>
      <c r="P100" s="72">
        <f t="shared" si="23"/>
        <v>13400</v>
      </c>
      <c r="Q100" s="24"/>
      <c r="R100" s="41"/>
      <c r="S100" s="41"/>
    </row>
    <row r="101" spans="1:19" ht="28.5" customHeight="1" x14ac:dyDescent="0.25">
      <c r="C101" s="43"/>
      <c r="D101" s="43"/>
      <c r="E101" s="43"/>
      <c r="F101" s="43"/>
      <c r="G101" s="141"/>
      <c r="H101" s="191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198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41.25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187"/>
      <c r="R109" s="41"/>
      <c r="S109" s="41"/>
    </row>
    <row r="110" spans="1:19" ht="24.75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:P111" si="24">L110-O110</f>
        <v>0</v>
      </c>
      <c r="Q110" s="187"/>
      <c r="R110" s="41"/>
      <c r="S110" s="41"/>
    </row>
    <row r="111" spans="1:19" ht="41.25" customHeight="1" x14ac:dyDescent="0.25">
      <c r="C111" s="9">
        <v>1000</v>
      </c>
      <c r="D111" s="9">
        <v>1100</v>
      </c>
      <c r="E111" s="9">
        <v>113</v>
      </c>
      <c r="F111" s="138" t="s">
        <v>168</v>
      </c>
      <c r="G111" s="39" t="s">
        <v>73</v>
      </c>
      <c r="H111" s="126"/>
      <c r="I111" s="11">
        <v>15</v>
      </c>
      <c r="J111" s="163">
        <v>2310.4</v>
      </c>
      <c r="K111" s="12">
        <v>39.6</v>
      </c>
      <c r="L111" s="12">
        <f>J111+K111</f>
        <v>2350</v>
      </c>
      <c r="M111" s="12"/>
      <c r="N111" s="12">
        <v>0</v>
      </c>
      <c r="O111" s="12">
        <v>0</v>
      </c>
      <c r="P111" s="12">
        <f t="shared" si="24"/>
        <v>2350</v>
      </c>
      <c r="Q111" s="187"/>
      <c r="R111" s="41"/>
      <c r="S111" s="41"/>
    </row>
    <row r="112" spans="1:19" ht="41.25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187"/>
      <c r="R112" s="41"/>
      <c r="S112" s="41"/>
    </row>
    <row r="113" spans="2:19" ht="41.25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187"/>
      <c r="R113" s="41"/>
      <c r="S113" s="41"/>
    </row>
    <row r="114" spans="2:19" ht="41.25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187"/>
      <c r="R114" s="41"/>
      <c r="S114" s="41"/>
    </row>
    <row r="115" spans="2:19" ht="22.5" customHeight="1" x14ac:dyDescent="0.25">
      <c r="C115" s="9">
        <v>1000</v>
      </c>
      <c r="D115" s="9">
        <v>1100</v>
      </c>
      <c r="E115" s="9">
        <v>113</v>
      </c>
      <c r="F115" s="137"/>
      <c r="G115" s="73" t="s">
        <v>74</v>
      </c>
      <c r="H115" s="139"/>
      <c r="I115" s="11"/>
      <c r="J115" s="12"/>
      <c r="K115" s="12"/>
      <c r="L115" s="12">
        <f t="shared" ref="L115:L118" si="27">J115+K115</f>
        <v>0</v>
      </c>
      <c r="M115" s="12"/>
      <c r="N115" s="12"/>
      <c r="O115" s="12">
        <f t="shared" si="25"/>
        <v>0</v>
      </c>
      <c r="P115" s="12">
        <f t="shared" si="26"/>
        <v>0</v>
      </c>
      <c r="Q115" s="74"/>
      <c r="R115" s="41"/>
      <c r="S115" s="41"/>
    </row>
    <row r="116" spans="2:19" ht="41.25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si="27"/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41.25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41.25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41.25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25232.319999999996</v>
      </c>
      <c r="K119" s="27">
        <f t="shared" ref="K119:P119" si="28">SUM(K109:K118)</f>
        <v>118.80000000000001</v>
      </c>
      <c r="L119" s="27">
        <f t="shared" si="28"/>
        <v>25351.119999999999</v>
      </c>
      <c r="M119" s="27">
        <f t="shared" si="28"/>
        <v>0</v>
      </c>
      <c r="N119" s="27">
        <f t="shared" si="28"/>
        <v>901.11999999999989</v>
      </c>
      <c r="O119" s="27">
        <f t="shared" si="28"/>
        <v>901.11999999999989</v>
      </c>
      <c r="P119" s="27">
        <f t="shared" si="28"/>
        <v>24450</v>
      </c>
      <c r="Q119" s="24"/>
      <c r="R119" s="41"/>
      <c r="S119" s="41"/>
    </row>
    <row r="120" spans="2:19" ht="41.25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19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41.25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41.25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188"/>
      <c r="R122" s="41"/>
      <c r="S122" s="20"/>
    </row>
    <row r="123" spans="2:19" ht="41.25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188"/>
      <c r="R123" s="41"/>
      <c r="S123" s="20"/>
    </row>
    <row r="124" spans="2:19" ht="41.25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175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188"/>
      <c r="R124" s="41"/>
      <c r="S124" s="20"/>
    </row>
    <row r="125" spans="2:19" ht="41.25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188"/>
      <c r="R125" s="41"/>
      <c r="S125" s="20"/>
    </row>
    <row r="126" spans="2:19" ht="41.25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188"/>
      <c r="R126" s="41"/>
      <c r="S126" s="20"/>
    </row>
    <row r="127" spans="2:19" ht="41.25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188"/>
      <c r="R127" s="41"/>
      <c r="S127" s="20"/>
    </row>
    <row r="128" spans="2:19" ht="41.25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188"/>
      <c r="R128" s="41"/>
      <c r="S128" s="20"/>
    </row>
    <row r="129" spans="2:19" ht="41.25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188"/>
      <c r="R129" s="41"/>
      <c r="S129" s="20"/>
    </row>
    <row r="130" spans="2:19" ht="41.25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188"/>
      <c r="R130" s="41"/>
      <c r="S130" s="20"/>
    </row>
    <row r="131" spans="2:19" ht="41.25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198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26.25" x14ac:dyDescent="0.25">
      <c r="B140" s="109"/>
      <c r="C140" s="11">
        <v>1000</v>
      </c>
      <c r="D140" s="11">
        <v>1100</v>
      </c>
      <c r="E140" s="11">
        <v>113</v>
      </c>
      <c r="F140" s="138"/>
      <c r="G140" s="87" t="s">
        <v>91</v>
      </c>
      <c r="H140" s="121"/>
      <c r="I140" s="29"/>
      <c r="J140" s="37"/>
      <c r="K140" s="88"/>
      <c r="L140" s="37"/>
      <c r="M140" s="37"/>
      <c r="N140" s="37"/>
      <c r="O140" s="37"/>
      <c r="P140" s="37">
        <f>L140-O140</f>
        <v>0</v>
      </c>
      <c r="Q140" s="188"/>
      <c r="R140" s="41"/>
      <c r="S140" s="20"/>
    </row>
    <row r="141" spans="2:19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0</v>
      </c>
      <c r="K141" s="91">
        <f t="shared" ref="K141:P141" si="33">SUM(K140)</f>
        <v>0</v>
      </c>
      <c r="L141" s="91">
        <f t="shared" si="33"/>
        <v>0</v>
      </c>
      <c r="M141" s="91">
        <f t="shared" si="33"/>
        <v>0</v>
      </c>
      <c r="N141" s="91">
        <f t="shared" si="33"/>
        <v>0</v>
      </c>
      <c r="O141" s="91">
        <f t="shared" si="33"/>
        <v>0</v>
      </c>
      <c r="P141" s="91">
        <f t="shared" si="33"/>
        <v>0</v>
      </c>
      <c r="Q141" s="86"/>
      <c r="R141" s="41"/>
      <c r="S141" s="20"/>
    </row>
    <row r="142" spans="2:19" ht="39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9" customHeight="1" x14ac:dyDescent="0.25">
      <c r="C143" s="29">
        <v>1000</v>
      </c>
      <c r="D143" s="29">
        <v>1100</v>
      </c>
      <c r="E143" s="29">
        <v>113</v>
      </c>
      <c r="F143" s="138" t="s">
        <v>169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9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39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9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39" customHeight="1" x14ac:dyDescent="0.25">
      <c r="C147" s="9">
        <v>1000</v>
      </c>
      <c r="D147" s="9">
        <v>1100</v>
      </c>
      <c r="E147" s="9">
        <v>113</v>
      </c>
      <c r="F147" s="138" t="s">
        <v>101</v>
      </c>
      <c r="G147" s="18" t="s">
        <v>102</v>
      </c>
      <c r="H147" s="121"/>
      <c r="I147" s="11">
        <v>15</v>
      </c>
      <c r="J147" s="21">
        <v>4417.3599999999997</v>
      </c>
      <c r="K147" s="21"/>
      <c r="L147" s="21">
        <f>J147-K147</f>
        <v>4417.3599999999997</v>
      </c>
      <c r="M147" s="21"/>
      <c r="N147" s="21">
        <v>367.36</v>
      </c>
      <c r="O147" s="21">
        <f>N147</f>
        <v>367.36</v>
      </c>
      <c r="P147" s="13">
        <f t="shared" si="34"/>
        <v>4049.9999999999995</v>
      </c>
      <c r="Q147" s="22"/>
    </row>
    <row r="148" spans="3:17" ht="39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9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15</v>
      </c>
      <c r="J149" s="21">
        <v>4596</v>
      </c>
      <c r="K149" s="21">
        <v>0</v>
      </c>
      <c r="L149" s="21">
        <f>J149-K149</f>
        <v>4596</v>
      </c>
      <c r="M149" s="21"/>
      <c r="N149" s="21">
        <v>396</v>
      </c>
      <c r="O149" s="21">
        <f>N149</f>
        <v>396</v>
      </c>
      <c r="P149" s="13">
        <f t="shared" si="34"/>
        <v>4200</v>
      </c>
      <c r="Q149" s="22"/>
    </row>
    <row r="150" spans="3:17" ht="39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9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9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41901.760000000002</v>
      </c>
      <c r="K152" s="27">
        <f t="shared" ref="K152:P152" si="35">SUM(K142:K151)</f>
        <v>0</v>
      </c>
      <c r="L152" s="27">
        <f t="shared" si="35"/>
        <v>41901.760000000002</v>
      </c>
      <c r="M152" s="27">
        <f t="shared" si="35"/>
        <v>0</v>
      </c>
      <c r="N152" s="27">
        <f t="shared" si="35"/>
        <v>3732.7599999999998</v>
      </c>
      <c r="O152" s="27">
        <f t="shared" si="35"/>
        <v>3732.7599999999998</v>
      </c>
      <c r="P152" s="27">
        <f t="shared" si="35"/>
        <v>38169</v>
      </c>
      <c r="Q152" s="24"/>
    </row>
    <row r="153" spans="3:17" ht="39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188"/>
    </row>
    <row r="154" spans="3:17" s="109" customFormat="1" ht="39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188"/>
    </row>
    <row r="155" spans="3:17" ht="39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 t="shared" si="36"/>
        <v>8000</v>
      </c>
      <c r="Q155" s="24"/>
    </row>
    <row r="156" spans="3:17" ht="39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188"/>
    </row>
    <row r="157" spans="3:17" ht="39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188"/>
    </row>
    <row r="158" spans="3:17" ht="39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188"/>
    </row>
    <row r="159" spans="3:17" s="109" customFormat="1" ht="39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188"/>
    </row>
    <row r="160" spans="3:17" ht="39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24.7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21.75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327390.93000000005</v>
      </c>
      <c r="K162" s="34">
        <f>K15+K17+K19+K22+K24+K28+K39+K43+K49+K64+K71+K78+K89+K93+K100+K119+K121+K131+K141+K152+K155+K161</f>
        <v>376.90000000000003</v>
      </c>
      <c r="L162" s="34">
        <f>L15+L17+L19+L22+L24+L28+L39+L43+L49+L64+L71+L78+L89+L93+L100+L119+L121+L131+L141+L152+L155+L161</f>
        <v>327767.83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28787.829999999998</v>
      </c>
      <c r="O162" s="34">
        <f>O15+O17+O19+O22+O24+O28+O39+O43+O49+O64+O71+O78+O89+O93+O100+O119+O121+O131+O141+O152+O155+O161</f>
        <v>28787.829999999998</v>
      </c>
      <c r="P162" s="34">
        <f>P15+P17+P19+P22+P24+P28+P39+P43+P49+P64+P71+P78+P89+P93+P100+P119+P121+P131+P141+P152+P155+P161</f>
        <v>298980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191"/>
      <c r="K169" s="191"/>
      <c r="L169" s="191"/>
      <c r="M169" s="191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198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191"/>
      <c r="K175" s="191"/>
      <c r="L175" s="191"/>
      <c r="M175" s="191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191"/>
      <c r="K176" s="191"/>
      <c r="L176" s="191"/>
      <c r="M176" s="191"/>
      <c r="N176" s="1"/>
      <c r="O176" s="1"/>
      <c r="P176" s="1"/>
      <c r="Q176" s="1"/>
    </row>
    <row r="177" spans="3:19" s="109" customFormat="1" ht="31.5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1.5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191"/>
      <c r="K185" s="191"/>
      <c r="L185" s="191"/>
      <c r="M185" s="191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25" right="0.25" top="0.75" bottom="0.75" header="0.3" footer="0.3"/>
  <pageSetup paperSize="5" scale="49" orientation="landscape" r:id="rId1"/>
  <rowBreaks count="5" manualBreakCount="5">
    <brk id="31" max="16383" man="1"/>
    <brk id="50" max="16383" man="1"/>
    <brk id="79" max="16383" man="1"/>
    <brk id="101" max="16383" man="1"/>
    <brk id="1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W225"/>
  <sheetViews>
    <sheetView zoomScaleNormal="100" workbookViewId="0">
      <selection activeCell="H28" sqref="H9:H28"/>
    </sheetView>
  </sheetViews>
  <sheetFormatPr baseColWidth="10" defaultRowHeight="15" x14ac:dyDescent="0.25"/>
  <cols>
    <col min="1" max="1" width="6.42578125" customWidth="1"/>
    <col min="2" max="2" width="4.14062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200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29.25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29.25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29.25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29.25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29.25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29.25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29.25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29.25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1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2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35.1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200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194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195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192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192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06" t="s">
        <v>137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192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192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192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18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200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18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124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119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3"/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/>
      <c r="G68" s="10" t="s">
        <v>36</v>
      </c>
      <c r="H68" s="126"/>
      <c r="I68" s="11"/>
      <c r="J68" s="12"/>
      <c r="K68" s="12"/>
      <c r="L68" s="12"/>
      <c r="M68" s="12"/>
      <c r="N68" s="12">
        <v>0</v>
      </c>
      <c r="O68" s="12">
        <v>0</v>
      </c>
      <c r="P68" s="12">
        <v>0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119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5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9916.5999999999985</v>
      </c>
      <c r="K71" s="27">
        <f t="shared" ref="K71:P71" si="16">SUM(K65:K70)</f>
        <v>95.8</v>
      </c>
      <c r="L71" s="27">
        <f t="shared" si="16"/>
        <v>10012.4</v>
      </c>
      <c r="M71" s="27">
        <f t="shared" si="16"/>
        <v>0</v>
      </c>
      <c r="N71" s="27">
        <f t="shared" si="16"/>
        <v>562.4</v>
      </c>
      <c r="O71" s="27">
        <f t="shared" si="16"/>
        <v>562.4</v>
      </c>
      <c r="P71" s="27">
        <f t="shared" si="16"/>
        <v>9450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13</v>
      </c>
      <c r="J72" s="12">
        <v>8268.86</v>
      </c>
      <c r="K72" s="12">
        <v>0</v>
      </c>
      <c r="L72" s="12">
        <v>8268.86</v>
      </c>
      <c r="M72" s="12"/>
      <c r="N72" s="12">
        <v>1213.33</v>
      </c>
      <c r="O72" s="12">
        <v>1213.33</v>
      </c>
      <c r="P72" s="12">
        <f>L72-O72</f>
        <v>7055.5300000000007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21819.06</v>
      </c>
      <c r="K78" s="27">
        <f t="shared" ref="K78:P78" si="18">SUM(K72:K77)</f>
        <v>0</v>
      </c>
      <c r="L78" s="27">
        <f t="shared" si="18"/>
        <v>21819.06</v>
      </c>
      <c r="M78" s="27">
        <f t="shared" si="18"/>
        <v>0</v>
      </c>
      <c r="N78" s="27">
        <f t="shared" si="18"/>
        <v>2363.5299999999997</v>
      </c>
      <c r="O78" s="27">
        <f t="shared" si="18"/>
        <v>2363.5299999999997</v>
      </c>
      <c r="P78" s="27">
        <f t="shared" si="18"/>
        <v>19455.53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200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06" t="s">
        <v>138</v>
      </c>
      <c r="G90" s="10" t="s">
        <v>66</v>
      </c>
      <c r="H90" s="119"/>
      <c r="I90" s="11">
        <v>3</v>
      </c>
      <c r="J90" s="12">
        <v>324.13</v>
      </c>
      <c r="K90" s="12">
        <v>15.86</v>
      </c>
      <c r="L90" s="12">
        <f>J90+K90</f>
        <v>339.99</v>
      </c>
      <c r="M90" s="12"/>
      <c r="N90" s="12"/>
      <c r="O90" s="12"/>
      <c r="P90" s="12">
        <f>L90</f>
        <v>339.99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/>
      <c r="G91" s="10" t="s">
        <v>67</v>
      </c>
      <c r="H91" s="126"/>
      <c r="I91" s="11"/>
      <c r="J91" s="114"/>
      <c r="K91" s="114"/>
      <c r="L91" s="114">
        <f>J91-K91</f>
        <v>0</v>
      </c>
      <c r="M91" s="114"/>
      <c r="N91" s="114"/>
      <c r="O91" s="114">
        <f>N91</f>
        <v>0</v>
      </c>
      <c r="P91" s="115">
        <f>L91-O91</f>
        <v>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2716.56</v>
      </c>
      <c r="K93" s="27">
        <f t="shared" ref="K93:P93" si="20">SUM(K90:K92)</f>
        <v>36.43</v>
      </c>
      <c r="L93" s="27">
        <f t="shared" si="20"/>
        <v>2752.99</v>
      </c>
      <c r="M93" s="27">
        <f t="shared" si="20"/>
        <v>0</v>
      </c>
      <c r="N93" s="27">
        <f t="shared" si="20"/>
        <v>0</v>
      </c>
      <c r="O93" s="27">
        <f t="shared" si="20"/>
        <v>0</v>
      </c>
      <c r="P93" s="27">
        <f t="shared" si="20"/>
        <v>2752.99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140"/>
      <c r="I95" s="11">
        <v>15</v>
      </c>
      <c r="J95" s="21">
        <v>3791.07</v>
      </c>
      <c r="K95" s="21">
        <v>0</v>
      </c>
      <c r="L95" s="21">
        <f>J95+K95</f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28.5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139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2.25" customHeight="1" x14ac:dyDescent="0.25">
      <c r="C97" s="9">
        <v>1000</v>
      </c>
      <c r="D97" s="9">
        <v>1100</v>
      </c>
      <c r="E97" s="9">
        <v>113</v>
      </c>
      <c r="F97" s="138" t="s">
        <v>188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2.25" customHeight="1" x14ac:dyDescent="0.25">
      <c r="C98" s="29">
        <v>1000</v>
      </c>
      <c r="D98" s="29">
        <v>1100</v>
      </c>
      <c r="E98" s="29">
        <v>113</v>
      </c>
      <c r="F98" s="106" t="s">
        <v>139</v>
      </c>
      <c r="G98" s="10" t="s">
        <v>69</v>
      </c>
      <c r="H98" s="140"/>
      <c r="I98" s="11">
        <v>2</v>
      </c>
      <c r="J98" s="12">
        <v>456.83</v>
      </c>
      <c r="K98" s="12"/>
      <c r="L98" s="12">
        <f>J98+K98</f>
        <v>456.83</v>
      </c>
      <c r="M98" s="12"/>
      <c r="N98" s="12">
        <v>0</v>
      </c>
      <c r="O98" s="12">
        <v>0</v>
      </c>
      <c r="P98" s="12">
        <f t="shared" si="22"/>
        <v>456.83</v>
      </c>
      <c r="Q98" s="22"/>
      <c r="R98" s="41"/>
      <c r="S98" s="20"/>
    </row>
    <row r="99" spans="1:19" ht="32.25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192"/>
      <c r="R99" s="41"/>
      <c r="S99" s="41"/>
    </row>
    <row r="100" spans="1:19" ht="32.25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11100.460000000001</v>
      </c>
      <c r="K100" s="72">
        <f t="shared" ref="K100:P100" si="23">SUM(K94:K99)</f>
        <v>0</v>
      </c>
      <c r="L100" s="72">
        <f t="shared" si="23"/>
        <v>11100.460000000001</v>
      </c>
      <c r="M100" s="72">
        <f t="shared" si="23"/>
        <v>0</v>
      </c>
      <c r="N100" s="72">
        <f t="shared" si="23"/>
        <v>543.63</v>
      </c>
      <c r="O100" s="72">
        <f t="shared" si="23"/>
        <v>543.63</v>
      </c>
      <c r="P100" s="72">
        <f t="shared" si="23"/>
        <v>10556.83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196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200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7.5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192"/>
      <c r="R109" s="41"/>
      <c r="S109" s="41"/>
    </row>
    <row r="110" spans="1:19" ht="37.5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:P111" si="24">L110-O110</f>
        <v>0</v>
      </c>
      <c r="Q110" s="192"/>
      <c r="R110" s="41"/>
      <c r="S110" s="41"/>
    </row>
    <row r="111" spans="1:19" ht="37.5" customHeight="1" x14ac:dyDescent="0.25">
      <c r="C111" s="9">
        <v>1000</v>
      </c>
      <c r="D111" s="9">
        <v>1100</v>
      </c>
      <c r="E111" s="9">
        <v>113</v>
      </c>
      <c r="F111" s="138" t="s">
        <v>168</v>
      </c>
      <c r="G111" s="39" t="s">
        <v>73</v>
      </c>
      <c r="H111" s="126"/>
      <c r="I111" s="11">
        <v>15</v>
      </c>
      <c r="J111" s="163">
        <v>2310.4</v>
      </c>
      <c r="K111" s="12">
        <v>39.6</v>
      </c>
      <c r="L111" s="12">
        <f>J111+K111</f>
        <v>2350</v>
      </c>
      <c r="M111" s="12"/>
      <c r="N111" s="12">
        <v>0</v>
      </c>
      <c r="O111" s="12">
        <v>0</v>
      </c>
      <c r="P111" s="12">
        <f t="shared" si="24"/>
        <v>2350</v>
      </c>
      <c r="Q111" s="192"/>
      <c r="R111" s="41"/>
      <c r="S111" s="41"/>
    </row>
    <row r="112" spans="1:19" ht="37.5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192"/>
      <c r="R112" s="41"/>
      <c r="S112" s="41"/>
    </row>
    <row r="113" spans="2:19" ht="37.5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192"/>
      <c r="R113" s="41"/>
      <c r="S113" s="41"/>
    </row>
    <row r="114" spans="2:19" ht="37.5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192"/>
      <c r="R114" s="41"/>
      <c r="S114" s="41"/>
    </row>
    <row r="115" spans="2:19" ht="37.5" customHeight="1" x14ac:dyDescent="0.25">
      <c r="C115" s="9">
        <v>1000</v>
      </c>
      <c r="D115" s="9">
        <v>1100</v>
      </c>
      <c r="E115" s="9">
        <v>113</v>
      </c>
      <c r="F115" s="137"/>
      <c r="G115" s="73" t="s">
        <v>74</v>
      </c>
      <c r="H115" s="139"/>
      <c r="I115" s="11"/>
      <c r="J115" s="12"/>
      <c r="K115" s="12"/>
      <c r="L115" s="12">
        <f t="shared" ref="L115:L118" si="27">J115+K115</f>
        <v>0</v>
      </c>
      <c r="M115" s="12"/>
      <c r="N115" s="12"/>
      <c r="O115" s="12">
        <f t="shared" si="25"/>
        <v>0</v>
      </c>
      <c r="P115" s="12">
        <f t="shared" si="26"/>
        <v>0</v>
      </c>
      <c r="Q115" s="74"/>
      <c r="R115" s="41"/>
      <c r="S115" s="41"/>
    </row>
    <row r="116" spans="2:19" ht="37.5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si="27"/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7.5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7.5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7.5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25232.319999999996</v>
      </c>
      <c r="K119" s="27">
        <f t="shared" ref="K119:P119" si="28">SUM(K109:K118)</f>
        <v>118.80000000000001</v>
      </c>
      <c r="L119" s="27">
        <f t="shared" si="28"/>
        <v>25351.119999999999</v>
      </c>
      <c r="M119" s="27">
        <f t="shared" si="28"/>
        <v>0</v>
      </c>
      <c r="N119" s="27">
        <f t="shared" si="28"/>
        <v>901.11999999999989</v>
      </c>
      <c r="O119" s="27">
        <f t="shared" si="28"/>
        <v>901.11999999999989</v>
      </c>
      <c r="P119" s="27">
        <f t="shared" si="28"/>
        <v>24450</v>
      </c>
      <c r="Q119" s="24"/>
      <c r="R119" s="41"/>
      <c r="S119" s="41"/>
    </row>
    <row r="120" spans="2:19" ht="37.5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7.5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7.5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193"/>
      <c r="R122" s="41"/>
      <c r="S122" s="20"/>
    </row>
    <row r="123" spans="2:19" ht="37.5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193"/>
      <c r="R123" s="41"/>
      <c r="S123" s="20"/>
    </row>
    <row r="124" spans="2:19" ht="37.5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175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193"/>
      <c r="R124" s="41"/>
      <c r="S124" s="20"/>
    </row>
    <row r="125" spans="2:19" ht="37.5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193"/>
      <c r="R125" s="41"/>
      <c r="S125" s="20"/>
    </row>
    <row r="126" spans="2:19" ht="37.5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193"/>
      <c r="R126" s="41"/>
      <c r="S126" s="20"/>
    </row>
    <row r="127" spans="2:19" ht="37.5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193"/>
      <c r="R127" s="41"/>
      <c r="S127" s="20"/>
    </row>
    <row r="128" spans="2:19" ht="37.5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193"/>
      <c r="R128" s="41"/>
      <c r="S128" s="20"/>
    </row>
    <row r="129" spans="2:19" ht="37.5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193"/>
      <c r="R129" s="41"/>
      <c r="S129" s="20"/>
    </row>
    <row r="130" spans="2:19" ht="37.5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193"/>
      <c r="R130" s="41"/>
      <c r="S130" s="20"/>
    </row>
    <row r="131" spans="2:19" ht="37.5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200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26.25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193"/>
      <c r="R140" s="41"/>
      <c r="S140" s="20"/>
    </row>
    <row r="141" spans="2:19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9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9" customHeight="1" x14ac:dyDescent="0.25">
      <c r="C143" s="29">
        <v>1000</v>
      </c>
      <c r="D143" s="29">
        <v>1100</v>
      </c>
      <c r="E143" s="29">
        <v>113</v>
      </c>
      <c r="F143" s="138" t="s">
        <v>169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9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39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9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39" customHeight="1" x14ac:dyDescent="0.25">
      <c r="C147" s="9">
        <v>1000</v>
      </c>
      <c r="D147" s="9">
        <v>1100</v>
      </c>
      <c r="E147" s="9">
        <v>113</v>
      </c>
      <c r="F147" s="138" t="s">
        <v>101</v>
      </c>
      <c r="G147" s="18" t="s">
        <v>102</v>
      </c>
      <c r="H147" s="121"/>
      <c r="I147" s="11">
        <v>3</v>
      </c>
      <c r="J147" s="21">
        <v>883.47</v>
      </c>
      <c r="K147" s="21"/>
      <c r="L147" s="21">
        <f>J147-K147</f>
        <v>883.47</v>
      </c>
      <c r="M147" s="21"/>
      <c r="N147" s="21">
        <v>73.47</v>
      </c>
      <c r="O147" s="21">
        <f>N147</f>
        <v>73.47</v>
      </c>
      <c r="P147" s="13">
        <f t="shared" si="34"/>
        <v>810</v>
      </c>
      <c r="Q147" s="22"/>
    </row>
    <row r="148" spans="3:17" ht="39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9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15</v>
      </c>
      <c r="J149" s="21">
        <v>4596</v>
      </c>
      <c r="K149" s="21">
        <v>0</v>
      </c>
      <c r="L149" s="21">
        <f>J149-K149</f>
        <v>4596</v>
      </c>
      <c r="M149" s="21"/>
      <c r="N149" s="21">
        <v>396</v>
      </c>
      <c r="O149" s="21">
        <f>N149</f>
        <v>396</v>
      </c>
      <c r="P149" s="13">
        <f t="shared" si="34"/>
        <v>4200</v>
      </c>
      <c r="Q149" s="22"/>
    </row>
    <row r="150" spans="3:17" ht="39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9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9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38367.870000000003</v>
      </c>
      <c r="K152" s="27">
        <f t="shared" ref="K152:P152" si="35">SUM(K142:K151)</f>
        <v>0</v>
      </c>
      <c r="L152" s="27">
        <f t="shared" si="35"/>
        <v>38367.870000000003</v>
      </c>
      <c r="M152" s="27">
        <f t="shared" si="35"/>
        <v>0</v>
      </c>
      <c r="N152" s="27">
        <f t="shared" si="35"/>
        <v>3438.87</v>
      </c>
      <c r="O152" s="27">
        <f t="shared" si="35"/>
        <v>3438.87</v>
      </c>
      <c r="P152" s="27">
        <f t="shared" si="35"/>
        <v>34929</v>
      </c>
      <c r="Q152" s="24"/>
    </row>
    <row r="153" spans="3:17" ht="39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193"/>
    </row>
    <row r="154" spans="3:17" s="109" customFormat="1" ht="39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193"/>
    </row>
    <row r="155" spans="3:17" ht="39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 t="shared" si="36"/>
        <v>8000</v>
      </c>
      <c r="Q155" s="24"/>
    </row>
    <row r="156" spans="3:17" ht="39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193"/>
    </row>
    <row r="157" spans="3:17" ht="39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193"/>
    </row>
    <row r="158" spans="3:17" ht="39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193"/>
    </row>
    <row r="159" spans="3:17" s="109" customFormat="1" ht="39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193"/>
    </row>
    <row r="160" spans="3:17" ht="39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9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317168.77</v>
      </c>
      <c r="K162" s="34">
        <f>K15+K17+K19+K22+K24+K28+K39+K43+K49+K64+K71+K78+K89+K93+K100+K119+K121+K131+K141+K152+K155+K161</f>
        <v>313.43</v>
      </c>
      <c r="L162" s="34">
        <f>L15+L17+L19+L22+L24+L28+L39+L43+L49+L64+L71+L78+L89+L93+L100+L119+L121+L131+L141+L152+L155+L161</f>
        <v>317482.19999999995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27980.849999999995</v>
      </c>
      <c r="O162" s="34">
        <f>O15+O17+O19+O22+O24+O28+O39+O43+O49+O64+O71+N163+O78+O89+O93+O100+O119+O121+O131+O141+O152+O155+O161</f>
        <v>27980.849999999995</v>
      </c>
      <c r="P162" s="34">
        <f>P15+P17+P19+P22+P24+P28+P39+P43+P49+P64+P71+P78+P89+P93+P100+P119+P121+P131+P141+P152+P155+P161</f>
        <v>289501.34999999998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196"/>
      <c r="K169" s="196"/>
      <c r="L169" s="196"/>
      <c r="M169" s="196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ht="49.5" customHeight="1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49.5" customHeight="1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49.5" customHeight="1" x14ac:dyDescent="0.25">
      <c r="C174" s="4"/>
      <c r="D174" s="5"/>
      <c r="E174" s="5"/>
      <c r="F174" s="391" t="s">
        <v>1</v>
      </c>
      <c r="G174" s="391"/>
      <c r="H174" s="391"/>
      <c r="I174" s="391" t="s">
        <v>200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196"/>
      <c r="K175" s="196"/>
      <c r="L175" s="196"/>
      <c r="M175" s="196"/>
      <c r="N175" s="1"/>
      <c r="O175" s="1"/>
      <c r="P175" s="1"/>
      <c r="Q175" s="1"/>
    </row>
    <row r="176" spans="3:19" ht="21" customHeight="1" x14ac:dyDescent="0.25">
      <c r="C176" s="1"/>
      <c r="D176" s="1"/>
      <c r="E176" s="1"/>
      <c r="F176" s="98"/>
      <c r="G176" s="98"/>
      <c r="H176" s="98"/>
      <c r="I176" s="98"/>
      <c r="J176" s="196"/>
      <c r="K176" s="196"/>
      <c r="L176" s="196"/>
      <c r="M176" s="196"/>
      <c r="N176" s="1"/>
      <c r="O176" s="1"/>
      <c r="P176" s="1"/>
      <c r="Q176" s="1"/>
    </row>
    <row r="177" spans="3:19" s="109" customFormat="1" ht="48.75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48.75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196"/>
      <c r="K185" s="196"/>
      <c r="L185" s="196"/>
      <c r="M185" s="196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7" right="0.7" top="0.75" bottom="0.75" header="0.3" footer="0.3"/>
  <pageSetup paperSize="5" scale="45" orientation="landscape" r:id="rId1"/>
  <rowBreaks count="5" manualBreakCount="5">
    <brk id="31" max="16383" man="1"/>
    <brk id="50" max="16383" man="1"/>
    <brk id="79" max="16383" man="1"/>
    <brk id="101" max="16383" man="1"/>
    <brk id="1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W225"/>
  <sheetViews>
    <sheetView workbookViewId="0">
      <selection activeCell="H177" sqref="H177"/>
    </sheetView>
  </sheetViews>
  <sheetFormatPr baseColWidth="10" defaultRowHeight="15" x14ac:dyDescent="0.25"/>
  <cols>
    <col min="1" max="1" width="6.42578125" customWidth="1"/>
    <col min="2" max="2" width="4.14062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202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5.1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19.5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5.1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5.1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5.1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5.1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5.1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5.1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19.5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202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01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00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199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199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06" t="s">
        <v>137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199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199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199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18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202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18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124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119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3"/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/>
      <c r="G68" s="10" t="s">
        <v>36</v>
      </c>
      <c r="H68" s="126"/>
      <c r="I68" s="11"/>
      <c r="J68" s="12"/>
      <c r="K68" s="12"/>
      <c r="L68" s="12"/>
      <c r="M68" s="12"/>
      <c r="N68" s="12">
        <v>0</v>
      </c>
      <c r="O68" s="12">
        <v>0</v>
      </c>
      <c r="P68" s="12">
        <v>0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119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5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9916.5999999999985</v>
      </c>
      <c r="K71" s="27">
        <f t="shared" ref="K71:P71" si="16">SUM(K65:K70)</f>
        <v>95.8</v>
      </c>
      <c r="L71" s="27">
        <f t="shared" si="16"/>
        <v>10012.4</v>
      </c>
      <c r="M71" s="27">
        <f t="shared" si="16"/>
        <v>0</v>
      </c>
      <c r="N71" s="27">
        <f t="shared" si="16"/>
        <v>562.4</v>
      </c>
      <c r="O71" s="27">
        <f t="shared" si="16"/>
        <v>562.4</v>
      </c>
      <c r="P71" s="27">
        <f t="shared" si="16"/>
        <v>9450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202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0">SUM(K90:K92)</f>
        <v>99.9</v>
      </c>
      <c r="L93" s="27">
        <f t="shared" si="20"/>
        <v>9675.4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 t="shared" si="20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140"/>
      <c r="I95" s="11">
        <v>15</v>
      </c>
      <c r="J95" s="21">
        <v>3791.07</v>
      </c>
      <c r="K95" s="21">
        <v>0</v>
      </c>
      <c r="L95" s="21">
        <f>J95+K95</f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139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5.1" customHeight="1" x14ac:dyDescent="0.25">
      <c r="C97" s="9">
        <v>1000</v>
      </c>
      <c r="D97" s="9">
        <v>1100</v>
      </c>
      <c r="E97" s="9">
        <v>113</v>
      </c>
      <c r="F97" s="138" t="s">
        <v>188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5.1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2"/>
        <v>0</v>
      </c>
      <c r="Q98" s="22"/>
      <c r="R98" s="41"/>
      <c r="S98" s="20"/>
    </row>
    <row r="99" spans="1:19" ht="35.1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199"/>
      <c r="R99" s="41"/>
      <c r="S99" s="41"/>
    </row>
    <row r="100" spans="1:19" ht="35.1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10643.630000000001</v>
      </c>
      <c r="K100" s="72">
        <f t="shared" ref="K100:P100" si="23">SUM(K94:K99)</f>
        <v>0</v>
      </c>
      <c r="L100" s="72">
        <f t="shared" si="23"/>
        <v>10643.630000000001</v>
      </c>
      <c r="M100" s="72">
        <f t="shared" si="23"/>
        <v>0</v>
      </c>
      <c r="N100" s="72">
        <f t="shared" si="23"/>
        <v>543.63</v>
      </c>
      <c r="O100" s="72">
        <f t="shared" si="23"/>
        <v>543.63</v>
      </c>
      <c r="P100" s="72">
        <f t="shared" si="23"/>
        <v>10100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197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202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18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1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199"/>
      <c r="R109" s="41"/>
      <c r="S109" s="41"/>
    </row>
    <row r="110" spans="1:19" ht="35.1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4">L110-O110</f>
        <v>0</v>
      </c>
      <c r="Q110" s="199"/>
      <c r="R110" s="41"/>
      <c r="S110" s="41"/>
    </row>
    <row r="111" spans="1:19" ht="35.1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199"/>
      <c r="R111" s="41"/>
      <c r="S111" s="41"/>
    </row>
    <row r="112" spans="1:19" ht="35.1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199"/>
      <c r="R112" s="41"/>
      <c r="S112" s="41"/>
    </row>
    <row r="113" spans="2:19" ht="35.1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199"/>
      <c r="R113" s="41"/>
      <c r="S113" s="41"/>
    </row>
    <row r="114" spans="2:19" ht="35.1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199"/>
      <c r="R114" s="41"/>
      <c r="S114" s="41"/>
    </row>
    <row r="115" spans="2:19" ht="35.1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ref="O115" si="27">N115</f>
        <v>127.28</v>
      </c>
      <c r="P115" s="12">
        <f t="shared" ref="P115" si="28">L115-O115</f>
        <v>3300</v>
      </c>
      <c r="Q115" s="74"/>
      <c r="R115" s="41"/>
      <c r="S115" s="41"/>
    </row>
    <row r="116" spans="2:19" ht="35.1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9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1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9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1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9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1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P119" si="30">SUM(K109:K118)</f>
        <v>79.2</v>
      </c>
      <c r="L119" s="27">
        <f t="shared" si="30"/>
        <v>26428.399999999998</v>
      </c>
      <c r="M119" s="27">
        <f t="shared" si="30"/>
        <v>0</v>
      </c>
      <c r="N119" s="27">
        <f t="shared" si="30"/>
        <v>1028.3999999999999</v>
      </c>
      <c r="O119" s="27">
        <f t="shared" si="30"/>
        <v>1028.3999999999999</v>
      </c>
      <c r="P119" s="27">
        <f t="shared" si="30"/>
        <v>25400</v>
      </c>
      <c r="Q119" s="24"/>
      <c r="R119" s="41"/>
      <c r="S119" s="41"/>
    </row>
    <row r="120" spans="2:19" ht="35.1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1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31">SUM(K120)</f>
        <v>0</v>
      </c>
      <c r="L121" s="27">
        <f t="shared" si="31"/>
        <v>5075.04</v>
      </c>
      <c r="M121" s="27">
        <f t="shared" si="31"/>
        <v>0</v>
      </c>
      <c r="N121" s="27">
        <f t="shared" si="31"/>
        <v>475.04</v>
      </c>
      <c r="O121" s="27">
        <f t="shared" si="31"/>
        <v>475.04</v>
      </c>
      <c r="P121" s="27">
        <f t="shared" si="31"/>
        <v>4600</v>
      </c>
      <c r="Q121" s="28"/>
      <c r="R121" s="41"/>
      <c r="S121" s="41"/>
    </row>
    <row r="122" spans="2:19" ht="35.1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2">L122-O122</f>
        <v>5300</v>
      </c>
      <c r="Q122" s="198"/>
      <c r="R122" s="41"/>
      <c r="S122" s="20"/>
    </row>
    <row r="123" spans="2:19" ht="35.1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3">J123+K123</f>
        <v>3791.07</v>
      </c>
      <c r="M123" s="21"/>
      <c r="N123" s="21">
        <v>291.07</v>
      </c>
      <c r="O123" s="21">
        <v>291.07</v>
      </c>
      <c r="P123" s="13">
        <f t="shared" si="32"/>
        <v>3500</v>
      </c>
      <c r="Q123" s="198"/>
      <c r="R123" s="41"/>
      <c r="S123" s="20"/>
    </row>
    <row r="124" spans="2:19" ht="35.1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175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3"/>
        <v>3791.07</v>
      </c>
      <c r="M124" s="21"/>
      <c r="N124" s="21">
        <v>291.07</v>
      </c>
      <c r="O124" s="21">
        <v>291.07</v>
      </c>
      <c r="P124" s="13">
        <f t="shared" si="32"/>
        <v>3500</v>
      </c>
      <c r="Q124" s="198"/>
      <c r="R124" s="41"/>
      <c r="S124" s="20"/>
    </row>
    <row r="125" spans="2:19" ht="35.1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3"/>
        <v>3791.07</v>
      </c>
      <c r="M125" s="21"/>
      <c r="N125" s="21">
        <v>291.07</v>
      </c>
      <c r="O125" s="21">
        <v>291.07</v>
      </c>
      <c r="P125" s="13">
        <f t="shared" si="32"/>
        <v>3500</v>
      </c>
      <c r="Q125" s="198"/>
      <c r="R125" s="41"/>
      <c r="S125" s="20"/>
    </row>
    <row r="126" spans="2:19" ht="35.1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3"/>
        <v>3791.07</v>
      </c>
      <c r="M126" s="21"/>
      <c r="N126" s="21">
        <v>291.07</v>
      </c>
      <c r="O126" s="21">
        <v>291.07</v>
      </c>
      <c r="P126" s="13">
        <f t="shared" si="32"/>
        <v>3500</v>
      </c>
      <c r="Q126" s="198"/>
      <c r="R126" s="41"/>
      <c r="S126" s="20"/>
    </row>
    <row r="127" spans="2:19" ht="35.1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3"/>
        <v>3791.07</v>
      </c>
      <c r="M127" s="21"/>
      <c r="N127" s="21">
        <v>291.07</v>
      </c>
      <c r="O127" s="21">
        <v>291.07</v>
      </c>
      <c r="P127" s="13">
        <f t="shared" si="32"/>
        <v>3500</v>
      </c>
      <c r="Q127" s="198"/>
      <c r="R127" s="41"/>
      <c r="S127" s="20"/>
    </row>
    <row r="128" spans="2:19" ht="35.1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3"/>
        <v>3791.07</v>
      </c>
      <c r="M128" s="21"/>
      <c r="N128" s="21">
        <v>291.07</v>
      </c>
      <c r="O128" s="21">
        <v>291.07</v>
      </c>
      <c r="P128" s="13">
        <f t="shared" si="32"/>
        <v>3500</v>
      </c>
      <c r="Q128" s="198"/>
      <c r="R128" s="41"/>
      <c r="S128" s="20"/>
    </row>
    <row r="129" spans="2:19" ht="35.1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3"/>
        <v>3791.07</v>
      </c>
      <c r="M129" s="21"/>
      <c r="N129" s="21">
        <v>291.07</v>
      </c>
      <c r="O129" s="21">
        <v>291.07</v>
      </c>
      <c r="P129" s="13">
        <f t="shared" si="32"/>
        <v>3500</v>
      </c>
      <c r="Q129" s="198"/>
      <c r="R129" s="41"/>
      <c r="S129" s="20"/>
    </row>
    <row r="130" spans="2:19" ht="35.1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2"/>
        <v>4000</v>
      </c>
      <c r="Q130" s="198"/>
      <c r="R130" s="41"/>
      <c r="S130" s="20"/>
    </row>
    <row r="131" spans="2:19" ht="35.1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4">SUM(K122:K130)</f>
        <v>0</v>
      </c>
      <c r="L131" s="27">
        <f t="shared" si="34"/>
        <v>36823.39</v>
      </c>
      <c r="M131" s="27">
        <f t="shared" si="34"/>
        <v>0</v>
      </c>
      <c r="N131" s="27">
        <f t="shared" si="34"/>
        <v>3023.3900000000003</v>
      </c>
      <c r="O131" s="27">
        <f t="shared" si="34"/>
        <v>3023.3900000000003</v>
      </c>
      <c r="P131" s="27">
        <f t="shared" si="34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202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35.1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198"/>
      <c r="R140" s="41"/>
      <c r="S140" s="20"/>
    </row>
    <row r="141" spans="2:19" ht="21.75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5">SUM(K140)</f>
        <v>0</v>
      </c>
      <c r="L141" s="91">
        <f t="shared" si="35"/>
        <v>4412.26</v>
      </c>
      <c r="M141" s="91">
        <f t="shared" si="35"/>
        <v>0</v>
      </c>
      <c r="N141" s="91">
        <f t="shared" si="35"/>
        <v>362.26</v>
      </c>
      <c r="O141" s="91">
        <f t="shared" si="35"/>
        <v>362.26</v>
      </c>
      <c r="P141" s="91">
        <f t="shared" si="35"/>
        <v>4050</v>
      </c>
      <c r="Q141" s="86"/>
      <c r="R141" s="41"/>
      <c r="S141" s="20"/>
    </row>
    <row r="142" spans="2:19" ht="35.1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6">L142-O142</f>
        <v>3500</v>
      </c>
      <c r="Q142" s="74"/>
      <c r="R142" s="1"/>
      <c r="S142" s="1"/>
    </row>
    <row r="143" spans="2:19" ht="35.1" customHeight="1" x14ac:dyDescent="0.25">
      <c r="C143" s="29">
        <v>1000</v>
      </c>
      <c r="D143" s="29">
        <v>1100</v>
      </c>
      <c r="E143" s="29">
        <v>113</v>
      </c>
      <c r="F143" s="138" t="s">
        <v>169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6"/>
        <v>3500</v>
      </c>
      <c r="Q143" s="74"/>
      <c r="R143" s="1"/>
      <c r="S143" s="1"/>
    </row>
    <row r="144" spans="2:19" ht="35.1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6"/>
        <v>4200</v>
      </c>
      <c r="Q144" s="74"/>
      <c r="R144" s="1"/>
      <c r="S144" s="1"/>
    </row>
    <row r="145" spans="3:17" ht="35.1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5.1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6"/>
        <v>3100</v>
      </c>
      <c r="Q146" s="74"/>
    </row>
    <row r="147" spans="3:17" ht="35.1" customHeight="1" x14ac:dyDescent="0.25">
      <c r="C147" s="9">
        <v>1000</v>
      </c>
      <c r="D147" s="9">
        <v>1100</v>
      </c>
      <c r="E147" s="9">
        <v>113</v>
      </c>
      <c r="F147" s="138" t="s">
        <v>101</v>
      </c>
      <c r="G147" s="18" t="s">
        <v>102</v>
      </c>
      <c r="H147" s="121"/>
      <c r="I147" s="11">
        <v>15</v>
      </c>
      <c r="J147" s="21">
        <v>4417.3599999999997</v>
      </c>
      <c r="K147" s="21"/>
      <c r="L147" s="21">
        <f>J147-K147</f>
        <v>4417.3599999999997</v>
      </c>
      <c r="M147" s="21"/>
      <c r="N147" s="21">
        <v>367.36</v>
      </c>
      <c r="O147" s="21">
        <f>N147</f>
        <v>367.36</v>
      </c>
      <c r="P147" s="13">
        <f t="shared" si="36"/>
        <v>4049.9999999999995</v>
      </c>
      <c r="Q147" s="22"/>
    </row>
    <row r="148" spans="3:17" ht="35.1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6"/>
        <v>4200</v>
      </c>
      <c r="Q148" s="22"/>
    </row>
    <row r="149" spans="3:17" ht="35.1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15</v>
      </c>
      <c r="J149" s="21">
        <v>4596</v>
      </c>
      <c r="K149" s="21">
        <v>0</v>
      </c>
      <c r="L149" s="21">
        <f>J149-K149</f>
        <v>4596</v>
      </c>
      <c r="M149" s="21"/>
      <c r="N149" s="21">
        <v>396</v>
      </c>
      <c r="O149" s="21">
        <f>N149</f>
        <v>396</v>
      </c>
      <c r="P149" s="13">
        <f t="shared" si="36"/>
        <v>4200</v>
      </c>
      <c r="Q149" s="22"/>
    </row>
    <row r="150" spans="3:17" ht="17.2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5.1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21.75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41901.760000000002</v>
      </c>
      <c r="K152" s="27">
        <f t="shared" ref="K152:P152" si="37">SUM(K142:K151)</f>
        <v>0</v>
      </c>
      <c r="L152" s="27">
        <f t="shared" si="37"/>
        <v>41901.760000000002</v>
      </c>
      <c r="M152" s="27">
        <f t="shared" si="37"/>
        <v>0</v>
      </c>
      <c r="N152" s="27">
        <f t="shared" si="37"/>
        <v>3732.7599999999998</v>
      </c>
      <c r="O152" s="27">
        <f t="shared" si="37"/>
        <v>3732.7599999999998</v>
      </c>
      <c r="P152" s="27">
        <f t="shared" si="37"/>
        <v>38169</v>
      </c>
      <c r="Q152" s="24"/>
    </row>
    <row r="153" spans="3:17" ht="35.1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198"/>
    </row>
    <row r="154" spans="3:17" s="109" customFormat="1" ht="35.1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198"/>
    </row>
    <row r="155" spans="3:17" ht="23.25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8">SUM(K153:K154)</f>
        <v>0</v>
      </c>
      <c r="L155" s="27">
        <f t="shared" si="38"/>
        <v>8652.0499999999993</v>
      </c>
      <c r="M155" s="27">
        <f t="shared" si="38"/>
        <v>0</v>
      </c>
      <c r="N155" s="27">
        <f t="shared" si="38"/>
        <v>652.04999999999995</v>
      </c>
      <c r="O155" s="27">
        <f t="shared" si="38"/>
        <v>652.04999999999995</v>
      </c>
      <c r="P155" s="27">
        <f t="shared" si="38"/>
        <v>8000</v>
      </c>
      <c r="Q155" s="24"/>
    </row>
    <row r="156" spans="3:17" ht="35.1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1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198"/>
    </row>
    <row r="157" spans="3:17" ht="35.1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1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9">L157-O157</f>
        <v>4300</v>
      </c>
      <c r="Q157" s="198"/>
    </row>
    <row r="158" spans="3:17" ht="35.1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9"/>
        <v>4300</v>
      </c>
      <c r="Q158" s="198"/>
    </row>
    <row r="159" spans="3:17" s="109" customFormat="1" ht="35.1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9"/>
        <v>4300</v>
      </c>
      <c r="Q159" s="198"/>
    </row>
    <row r="160" spans="3:17" ht="35.1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9"/>
        <v>4093</v>
      </c>
      <c r="Q160" s="94"/>
    </row>
    <row r="161" spans="3:19" ht="21.7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40">SUM(K156:K160)</f>
        <v>0</v>
      </c>
      <c r="L161" s="26">
        <f t="shared" si="40"/>
        <v>23567</v>
      </c>
      <c r="M161" s="26">
        <f t="shared" si="40"/>
        <v>0</v>
      </c>
      <c r="N161" s="26">
        <f t="shared" si="40"/>
        <v>2074</v>
      </c>
      <c r="O161" s="26">
        <f t="shared" si="40"/>
        <v>2074</v>
      </c>
      <c r="P161" s="26">
        <f t="shared" si="40"/>
        <v>21493</v>
      </c>
      <c r="Q161" s="90"/>
    </row>
    <row r="162" spans="3:19" ht="35.1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329493.79000000004</v>
      </c>
      <c r="K162" s="34">
        <f>K15+K17+K19+K22+K24+K28+K39+K43+K49+K64+K71+K78+K89+K93+K100+K119+K121+K131+K141+K152+K155+K161</f>
        <v>337.3</v>
      </c>
      <c r="L162" s="34">
        <f>L15+L17+L19+L22+L24+L28+L39+L43+L49+L64+L71+L78+L89+L93+L100+L119+L121+L131+L141+L152+L155+L161</f>
        <v>329831.09000000003</v>
      </c>
      <c r="M162" s="34">
        <f t="shared" ref="M162" si="41">M15+M17+M19+M22+M24+M28+M43+M49+M64+M71+M78+M89+M93+M100+M119+M121+M131+M141+M152+M155+M161</f>
        <v>0</v>
      </c>
      <c r="N162" s="34">
        <f>N15+N17+N19+N22+N24+N28+N39+N43+N49+N64+N71+N78+N89+N93+N100+N119+N121+N131+N141+N152+N155+N161</f>
        <v>29151.09</v>
      </c>
      <c r="O162" s="34">
        <f>O15+O17+O19+O22+O24+O28+O39+O43+O49+O64+O71+O78+O89+O93+O100+O119+O121+O131+O141+O152+O155+O161</f>
        <v>29151.09</v>
      </c>
      <c r="P162" s="34">
        <f>P15+P17+P19+P22+P24+P28+P39+P43+P49+P64+P71+P78+P89+P93+P100+P119+P121+P131+P141+P152+P155+P161</f>
        <v>300680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197"/>
      <c r="K169" s="197"/>
      <c r="L169" s="197"/>
      <c r="M169" s="197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202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197"/>
      <c r="K175" s="197"/>
      <c r="L175" s="197"/>
      <c r="M175" s="197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197"/>
      <c r="K176" s="197"/>
      <c r="L176" s="197"/>
      <c r="M176" s="197"/>
      <c r="N176" s="1"/>
      <c r="O176" s="1"/>
      <c r="P176" s="1"/>
      <c r="Q176" s="1"/>
    </row>
    <row r="177" spans="3:19" s="109" customFormat="1" ht="35.1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35.1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197"/>
      <c r="K185" s="197"/>
      <c r="L185" s="197"/>
      <c r="M185" s="197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</mergeCells>
  <pageMargins left="0.7" right="0.7" top="0.75" bottom="0.75" header="0.3" footer="0.3"/>
  <pageSetup paperSize="5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W225"/>
  <sheetViews>
    <sheetView topLeftCell="D193" zoomScaleNormal="100" workbookViewId="0">
      <selection activeCell="H159" sqref="H159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8.5703125" customWidth="1"/>
    <col min="4" max="4" width="9.7109375" customWidth="1"/>
    <col min="5" max="5" width="7.5703125" customWidth="1"/>
    <col min="6" max="6" width="42.42578125" customWidth="1"/>
    <col min="7" max="7" width="21.85546875" customWidth="1"/>
    <col min="8" max="8" width="26.140625" style="117" customWidth="1"/>
    <col min="9" max="9" width="11.7109375" customWidth="1"/>
    <col min="10" max="10" width="12.28515625" customWidth="1"/>
    <col min="11" max="11" width="10.85546875" customWidth="1"/>
    <col min="12" max="12" width="14.42578125" customWidth="1"/>
    <col min="13" max="13" width="13.5703125" customWidth="1"/>
    <col min="14" max="14" width="11" customWidth="1"/>
    <col min="15" max="15" width="13.7109375" customWidth="1"/>
    <col min="16" max="16" width="12.140625" customWidth="1"/>
    <col min="17" max="17" width="56" customWidth="1"/>
  </cols>
  <sheetData>
    <row r="1" spans="3:19" x14ac:dyDescent="0.25">
      <c r="C1" s="1"/>
      <c r="D1" s="1"/>
      <c r="E1" s="1"/>
      <c r="F1" s="1"/>
      <c r="G1" s="2"/>
      <c r="H1" s="118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x14ac:dyDescent="0.25">
      <c r="C2" s="1"/>
      <c r="D2" s="1"/>
      <c r="E2" s="1"/>
      <c r="F2" s="1"/>
      <c r="G2" s="2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x14ac:dyDescent="0.25">
      <c r="C3" s="1"/>
      <c r="D3" s="1"/>
      <c r="E3" s="1"/>
      <c r="F3" s="1"/>
      <c r="G3" s="2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8" x14ac:dyDescent="0.25">
      <c r="C4" s="3"/>
      <c r="D4" s="3"/>
      <c r="E4" s="3"/>
      <c r="F4" s="391" t="s">
        <v>0</v>
      </c>
      <c r="G4" s="391"/>
      <c r="H4" s="391"/>
      <c r="I4" s="391" t="s">
        <v>212</v>
      </c>
      <c r="J4" s="391"/>
      <c r="K4" s="391"/>
      <c r="L4" s="391"/>
      <c r="M4" s="391"/>
      <c r="N4" s="391"/>
      <c r="O4" s="391"/>
      <c r="P4" s="391"/>
      <c r="Q4" s="3"/>
      <c r="R4" s="1"/>
      <c r="S4" s="1"/>
    </row>
    <row r="5" spans="3:19" ht="18" x14ac:dyDescent="0.25">
      <c r="C5" s="4"/>
      <c r="D5" s="5"/>
      <c r="E5" s="5"/>
      <c r="F5" s="391" t="s">
        <v>1</v>
      </c>
      <c r="G5" s="391"/>
      <c r="H5" s="391"/>
      <c r="I5" s="392"/>
      <c r="J5" s="392"/>
      <c r="K5" s="392"/>
      <c r="L5" s="392"/>
      <c r="M5" s="392"/>
      <c r="N5" s="392"/>
      <c r="O5" s="392"/>
      <c r="P5" s="392"/>
      <c r="Q5" s="5"/>
      <c r="R5" s="1"/>
      <c r="S5" s="1"/>
    </row>
    <row r="6" spans="3:19" x14ac:dyDescent="0.25">
      <c r="C6" s="6"/>
      <c r="D6" s="6"/>
      <c r="E6" s="6"/>
      <c r="F6" s="393" t="s">
        <v>2</v>
      </c>
      <c r="G6" s="396" t="s">
        <v>3</v>
      </c>
      <c r="H6" s="396" t="s">
        <v>4</v>
      </c>
      <c r="I6" s="7"/>
      <c r="J6" s="8" t="s">
        <v>5</v>
      </c>
      <c r="K6" s="8"/>
      <c r="L6" s="8"/>
      <c r="M6" s="399" t="s">
        <v>6</v>
      </c>
      <c r="N6" s="400"/>
      <c r="O6" s="401"/>
      <c r="P6" s="396" t="s">
        <v>7</v>
      </c>
      <c r="Q6" s="404" t="s">
        <v>8</v>
      </c>
      <c r="R6" s="1"/>
      <c r="S6" s="1"/>
    </row>
    <row r="7" spans="3:19" x14ac:dyDescent="0.25">
      <c r="C7" s="407" t="s">
        <v>9</v>
      </c>
      <c r="D7" s="407" t="s">
        <v>10</v>
      </c>
      <c r="E7" s="407" t="s">
        <v>11</v>
      </c>
      <c r="F7" s="394"/>
      <c r="G7" s="397"/>
      <c r="H7" s="397"/>
      <c r="I7" s="409" t="s">
        <v>12</v>
      </c>
      <c r="J7" s="402" t="s">
        <v>13</v>
      </c>
      <c r="K7" s="402" t="s">
        <v>14</v>
      </c>
      <c r="L7" s="404" t="s">
        <v>15</v>
      </c>
      <c r="M7" s="402" t="s">
        <v>16</v>
      </c>
      <c r="N7" s="402" t="s">
        <v>17</v>
      </c>
      <c r="O7" s="402" t="s">
        <v>18</v>
      </c>
      <c r="P7" s="397"/>
      <c r="Q7" s="405"/>
      <c r="R7" s="1"/>
      <c r="S7" s="1"/>
    </row>
    <row r="8" spans="3:19" x14ac:dyDescent="0.25">
      <c r="C8" s="408"/>
      <c r="D8" s="408"/>
      <c r="E8" s="408"/>
      <c r="F8" s="395"/>
      <c r="G8" s="398"/>
      <c r="H8" s="398"/>
      <c r="I8" s="410"/>
      <c r="J8" s="403"/>
      <c r="K8" s="403"/>
      <c r="L8" s="406"/>
      <c r="M8" s="403"/>
      <c r="N8" s="403"/>
      <c r="O8" s="403"/>
      <c r="P8" s="398"/>
      <c r="Q8" s="406"/>
      <c r="R8" s="1"/>
      <c r="S8" s="1"/>
    </row>
    <row r="9" spans="3:19" ht="33.75" customHeight="1" x14ac:dyDescent="0.25">
      <c r="C9" s="9">
        <v>1000</v>
      </c>
      <c r="D9" s="9">
        <v>1100</v>
      </c>
      <c r="E9" s="9">
        <v>113</v>
      </c>
      <c r="F9" s="144" t="s">
        <v>166</v>
      </c>
      <c r="G9" s="10" t="s">
        <v>19</v>
      </c>
      <c r="H9" s="121"/>
      <c r="I9" s="11">
        <v>15</v>
      </c>
      <c r="J9" s="12">
        <v>17407.95</v>
      </c>
      <c r="K9" s="12">
        <v>0</v>
      </c>
      <c r="L9" s="12">
        <v>17407.95</v>
      </c>
      <c r="M9" s="12"/>
      <c r="N9" s="12">
        <f>3198.02-0.07</f>
        <v>3197.95</v>
      </c>
      <c r="O9" s="13">
        <v>3197.95</v>
      </c>
      <c r="P9" s="12">
        <f>L9-O9</f>
        <v>14210</v>
      </c>
      <c r="Q9" s="10"/>
      <c r="R9" s="14"/>
      <c r="S9" s="15"/>
    </row>
    <row r="10" spans="3:19" ht="33.75" customHeight="1" x14ac:dyDescent="0.25">
      <c r="C10" s="9">
        <v>1000</v>
      </c>
      <c r="D10" s="9">
        <v>1100</v>
      </c>
      <c r="E10" s="9">
        <v>113</v>
      </c>
      <c r="F10" s="16"/>
      <c r="G10" s="17" t="s">
        <v>20</v>
      </c>
      <c r="H10" s="121"/>
      <c r="I10" s="11"/>
      <c r="J10" s="12"/>
      <c r="K10" s="12"/>
      <c r="L10" s="12"/>
      <c r="M10" s="12"/>
      <c r="N10" s="12"/>
      <c r="O10" s="13"/>
      <c r="P10" s="12">
        <f t="shared" ref="P10:P14" si="0">L10-O10</f>
        <v>0</v>
      </c>
      <c r="Q10" s="10"/>
      <c r="R10" s="14"/>
      <c r="S10" s="15"/>
    </row>
    <row r="11" spans="3:19" ht="33.75" customHeight="1" x14ac:dyDescent="0.25">
      <c r="C11" s="9">
        <v>1000</v>
      </c>
      <c r="D11" s="9">
        <v>1100</v>
      </c>
      <c r="E11" s="9">
        <v>113</v>
      </c>
      <c r="F11" s="106" t="s">
        <v>120</v>
      </c>
      <c r="G11" s="10" t="s">
        <v>21</v>
      </c>
      <c r="H11" s="121"/>
      <c r="I11" s="11">
        <v>15</v>
      </c>
      <c r="J11" s="107">
        <v>2786.41</v>
      </c>
      <c r="K11" s="12">
        <v>0</v>
      </c>
      <c r="L11" s="107">
        <f>J11+K11</f>
        <v>2786.41</v>
      </c>
      <c r="M11" s="12"/>
      <c r="N11" s="107">
        <v>36.409999999999997</v>
      </c>
      <c r="O11" s="108">
        <f>N11</f>
        <v>36.409999999999997</v>
      </c>
      <c r="P11" s="12">
        <f t="shared" si="0"/>
        <v>2750</v>
      </c>
      <c r="Q11" s="10"/>
      <c r="R11" s="14"/>
      <c r="S11" s="15"/>
    </row>
    <row r="12" spans="3:19" ht="33.75" customHeight="1" x14ac:dyDescent="0.25">
      <c r="C12" s="9">
        <v>1000</v>
      </c>
      <c r="D12" s="9">
        <v>1100</v>
      </c>
      <c r="E12" s="9">
        <v>113</v>
      </c>
      <c r="F12" s="138" t="s">
        <v>183</v>
      </c>
      <c r="G12" s="10" t="s">
        <v>22</v>
      </c>
      <c r="H12" s="121"/>
      <c r="I12" s="11">
        <v>15</v>
      </c>
      <c r="J12" s="107">
        <v>2786.41</v>
      </c>
      <c r="K12" s="12">
        <v>0</v>
      </c>
      <c r="L12" s="107">
        <f>J12+K12</f>
        <v>2786.41</v>
      </c>
      <c r="M12" s="12"/>
      <c r="N12" s="107">
        <v>36.409999999999997</v>
      </c>
      <c r="O12" s="108">
        <f>N12</f>
        <v>36.409999999999997</v>
      </c>
      <c r="P12" s="12">
        <f t="shared" si="0"/>
        <v>2750</v>
      </c>
      <c r="Q12" s="10"/>
      <c r="R12" s="14"/>
      <c r="S12" s="15"/>
    </row>
    <row r="13" spans="3:19" ht="33.75" customHeight="1" x14ac:dyDescent="0.25">
      <c r="C13" s="9">
        <v>1000</v>
      </c>
      <c r="D13" s="9">
        <v>1100</v>
      </c>
      <c r="E13" s="9">
        <v>113</v>
      </c>
      <c r="F13" s="106" t="s">
        <v>121</v>
      </c>
      <c r="G13" s="10" t="s">
        <v>23</v>
      </c>
      <c r="H13" s="121"/>
      <c r="I13" s="11">
        <v>15</v>
      </c>
      <c r="J13" s="12">
        <v>2379.1999999999998</v>
      </c>
      <c r="K13" s="12">
        <v>20.8</v>
      </c>
      <c r="L13" s="12">
        <f>J13+K13</f>
        <v>2400</v>
      </c>
      <c r="M13" s="12"/>
      <c r="N13" s="12">
        <v>0</v>
      </c>
      <c r="O13" s="13">
        <v>0</v>
      </c>
      <c r="P13" s="12">
        <f t="shared" si="0"/>
        <v>2400</v>
      </c>
      <c r="Q13" s="19"/>
      <c r="R13" s="20"/>
      <c r="S13" s="20"/>
    </row>
    <row r="14" spans="3:19" ht="33.75" customHeight="1" x14ac:dyDescent="0.25">
      <c r="C14" s="9">
        <v>1000</v>
      </c>
      <c r="D14" s="9">
        <v>1100</v>
      </c>
      <c r="E14" s="9">
        <v>113</v>
      </c>
      <c r="F14" s="106" t="s">
        <v>122</v>
      </c>
      <c r="G14" s="10" t="s">
        <v>23</v>
      </c>
      <c r="H14" s="138"/>
      <c r="I14" s="11">
        <v>15</v>
      </c>
      <c r="J14" s="12">
        <v>2379.1999999999998</v>
      </c>
      <c r="K14" s="12">
        <v>20.8</v>
      </c>
      <c r="L14" s="12">
        <f>J14+K14</f>
        <v>2400</v>
      </c>
      <c r="M14" s="12"/>
      <c r="N14" s="12">
        <v>0</v>
      </c>
      <c r="O14" s="13">
        <v>0</v>
      </c>
      <c r="P14" s="12">
        <f t="shared" si="0"/>
        <v>2400</v>
      </c>
      <c r="Q14" s="22"/>
      <c r="R14" s="20"/>
      <c r="S14" s="20"/>
    </row>
    <row r="15" spans="3:19" ht="33.75" customHeight="1" x14ac:dyDescent="0.25">
      <c r="C15" s="23"/>
      <c r="D15" s="23"/>
      <c r="E15" s="23"/>
      <c r="F15" s="24" t="s">
        <v>24</v>
      </c>
      <c r="G15" s="25"/>
      <c r="H15" s="61"/>
      <c r="I15" s="26"/>
      <c r="J15" s="27">
        <f>SUM(J9:J14)</f>
        <v>27739.170000000002</v>
      </c>
      <c r="K15" s="27">
        <f t="shared" ref="K15:P15" si="1">SUM(K9:K14)</f>
        <v>41.6</v>
      </c>
      <c r="L15" s="27">
        <f t="shared" si="1"/>
        <v>27780.77</v>
      </c>
      <c r="M15" s="27">
        <f t="shared" si="1"/>
        <v>0</v>
      </c>
      <c r="N15" s="27">
        <f t="shared" si="1"/>
        <v>3270.7699999999995</v>
      </c>
      <c r="O15" s="27">
        <f t="shared" si="1"/>
        <v>3270.7699999999995</v>
      </c>
      <c r="P15" s="27">
        <f t="shared" si="1"/>
        <v>24510</v>
      </c>
      <c r="Q15" s="28"/>
      <c r="R15" s="20"/>
      <c r="S15" s="20"/>
    </row>
    <row r="16" spans="3:19" ht="33.75" customHeight="1" x14ac:dyDescent="0.25">
      <c r="C16" s="29">
        <v>1000</v>
      </c>
      <c r="D16" s="29">
        <v>1100</v>
      </c>
      <c r="E16" s="29">
        <v>113</v>
      </c>
      <c r="F16" s="104" t="s">
        <v>123</v>
      </c>
      <c r="G16" s="17" t="s">
        <v>25</v>
      </c>
      <c r="H16" s="119"/>
      <c r="I16" s="29">
        <v>15</v>
      </c>
      <c r="J16" s="13">
        <v>4953.2</v>
      </c>
      <c r="K16" s="13"/>
      <c r="L16" s="12">
        <v>4953.2</v>
      </c>
      <c r="M16" s="13"/>
      <c r="N16" s="13">
        <v>453.2</v>
      </c>
      <c r="O16" s="30">
        <f>N16</f>
        <v>453.2</v>
      </c>
      <c r="P16" s="12">
        <f>L16-O16</f>
        <v>4500</v>
      </c>
      <c r="Q16" s="31"/>
      <c r="R16" s="20"/>
      <c r="S16" s="20"/>
    </row>
    <row r="17" spans="3:23" ht="35.1" customHeight="1" x14ac:dyDescent="0.25">
      <c r="C17" s="23"/>
      <c r="D17" s="23"/>
      <c r="E17" s="23"/>
      <c r="F17" s="24" t="s">
        <v>26</v>
      </c>
      <c r="G17" s="32"/>
      <c r="H17" s="120"/>
      <c r="I17" s="26"/>
      <c r="J17" s="26">
        <f>J16</f>
        <v>4953.2</v>
      </c>
      <c r="K17" s="26">
        <f t="shared" ref="K17:P17" si="2">K16</f>
        <v>0</v>
      </c>
      <c r="L17" s="26">
        <f t="shared" si="2"/>
        <v>4953.2</v>
      </c>
      <c r="M17" s="26">
        <f t="shared" si="2"/>
        <v>0</v>
      </c>
      <c r="N17" s="26">
        <f t="shared" si="2"/>
        <v>453.2</v>
      </c>
      <c r="O17" s="26">
        <f t="shared" si="2"/>
        <v>453.2</v>
      </c>
      <c r="P17" s="26">
        <f t="shared" si="2"/>
        <v>4500</v>
      </c>
      <c r="Q17" s="35"/>
      <c r="R17" s="20"/>
      <c r="S17" s="20"/>
    </row>
    <row r="18" spans="3:23" ht="35.1" customHeight="1" x14ac:dyDescent="0.25">
      <c r="C18" s="29">
        <v>1000</v>
      </c>
      <c r="D18" s="29">
        <v>1100</v>
      </c>
      <c r="E18" s="29">
        <v>113</v>
      </c>
      <c r="F18" s="138" t="s">
        <v>27</v>
      </c>
      <c r="G18" s="36" t="s">
        <v>28</v>
      </c>
      <c r="H18" s="121"/>
      <c r="I18" s="11">
        <v>15</v>
      </c>
      <c r="J18" s="13">
        <v>9795</v>
      </c>
      <c r="K18" s="13"/>
      <c r="L18" s="12">
        <f>J18+K18</f>
        <v>9795</v>
      </c>
      <c r="M18" s="13"/>
      <c r="N18" s="13">
        <v>1454</v>
      </c>
      <c r="O18" s="37">
        <v>1454</v>
      </c>
      <c r="P18" s="12">
        <f>L18-O18</f>
        <v>8341</v>
      </c>
      <c r="Q18" s="38"/>
      <c r="R18" s="20"/>
      <c r="S18" s="20"/>
    </row>
    <row r="19" spans="3:23" ht="35.1" customHeight="1" x14ac:dyDescent="0.25">
      <c r="C19" s="23"/>
      <c r="D19" s="23"/>
      <c r="E19" s="23"/>
      <c r="F19" s="24" t="s">
        <v>29</v>
      </c>
      <c r="G19" s="32"/>
      <c r="H19" s="120"/>
      <c r="I19" s="26"/>
      <c r="J19" s="26">
        <f>J18</f>
        <v>9795</v>
      </c>
      <c r="K19" s="26">
        <f t="shared" ref="K19:P19" si="3">K18</f>
        <v>0</v>
      </c>
      <c r="L19" s="26">
        <f t="shared" si="3"/>
        <v>9795</v>
      </c>
      <c r="M19" s="26">
        <f t="shared" si="3"/>
        <v>0</v>
      </c>
      <c r="N19" s="26">
        <f t="shared" si="3"/>
        <v>1454</v>
      </c>
      <c r="O19" s="26">
        <f t="shared" si="3"/>
        <v>1454</v>
      </c>
      <c r="P19" s="26">
        <f t="shared" si="3"/>
        <v>8341</v>
      </c>
      <c r="Q19" s="35"/>
      <c r="R19" s="20"/>
      <c r="S19" s="20"/>
    </row>
    <row r="20" spans="3:23" ht="35.1" customHeight="1" x14ac:dyDescent="0.25">
      <c r="C20" s="9">
        <v>1000</v>
      </c>
      <c r="D20" s="9">
        <v>1100</v>
      </c>
      <c r="E20" s="9">
        <v>113</v>
      </c>
      <c r="F20" s="137" t="s">
        <v>124</v>
      </c>
      <c r="G20" s="39" t="s">
        <v>30</v>
      </c>
      <c r="H20" s="119"/>
      <c r="I20" s="11">
        <v>15</v>
      </c>
      <c r="J20" s="13">
        <v>5562.4</v>
      </c>
      <c r="K20" s="13"/>
      <c r="L20" s="13">
        <f>J20-K20</f>
        <v>5562.4</v>
      </c>
      <c r="M20" s="13"/>
      <c r="N20" s="13">
        <v>562.4</v>
      </c>
      <c r="O20" s="13">
        <f>N20</f>
        <v>562.4</v>
      </c>
      <c r="P20" s="13">
        <f>L20-O20</f>
        <v>5000</v>
      </c>
      <c r="Q20" s="19"/>
      <c r="R20" s="20"/>
      <c r="S20" s="20"/>
    </row>
    <row r="21" spans="3:23" ht="35.1" customHeight="1" x14ac:dyDescent="0.25">
      <c r="C21" s="9">
        <v>1000</v>
      </c>
      <c r="D21" s="9">
        <v>1100</v>
      </c>
      <c r="E21" s="9">
        <v>113</v>
      </c>
      <c r="F21" s="138" t="s">
        <v>184</v>
      </c>
      <c r="G21" s="17" t="s">
        <v>31</v>
      </c>
      <c r="H21" s="121"/>
      <c r="I21" s="11">
        <v>15</v>
      </c>
      <c r="J21" s="13">
        <v>4417.3599999999997</v>
      </c>
      <c r="K21" s="13"/>
      <c r="L21" s="13">
        <f>J21-K21</f>
        <v>4417.3599999999997</v>
      </c>
      <c r="M21" s="13"/>
      <c r="N21" s="13">
        <v>367.36</v>
      </c>
      <c r="O21" s="13">
        <f>N21</f>
        <v>367.36</v>
      </c>
      <c r="P21" s="13">
        <f t="shared" ref="P21" si="4">L21-O21</f>
        <v>4049.9999999999995</v>
      </c>
      <c r="Q21" s="19"/>
      <c r="R21" s="20"/>
      <c r="S21" s="20"/>
    </row>
    <row r="22" spans="3:23" ht="35.1" customHeight="1" x14ac:dyDescent="0.25">
      <c r="C22" s="23"/>
      <c r="D22" s="23"/>
      <c r="E22" s="23"/>
      <c r="F22" s="24" t="s">
        <v>32</v>
      </c>
      <c r="G22" s="32"/>
      <c r="H22" s="120"/>
      <c r="I22" s="40"/>
      <c r="J22" s="26">
        <f>SUM(J20:J21)</f>
        <v>9979.7599999999984</v>
      </c>
      <c r="K22" s="26">
        <f t="shared" ref="K22:P22" si="5">SUM(K20:K21)</f>
        <v>0</v>
      </c>
      <c r="L22" s="26">
        <f t="shared" si="5"/>
        <v>9979.7599999999984</v>
      </c>
      <c r="M22" s="26">
        <f t="shared" si="5"/>
        <v>0</v>
      </c>
      <c r="N22" s="26">
        <f t="shared" si="5"/>
        <v>929.76</v>
      </c>
      <c r="O22" s="26">
        <f t="shared" si="5"/>
        <v>929.76</v>
      </c>
      <c r="P22" s="26">
        <f t="shared" si="5"/>
        <v>9050</v>
      </c>
      <c r="Q22" s="35"/>
      <c r="R22" s="20"/>
      <c r="S22" s="20"/>
    </row>
    <row r="23" spans="3:23" ht="35.1" customHeight="1" x14ac:dyDescent="0.25">
      <c r="C23" s="9">
        <v>1000</v>
      </c>
      <c r="D23" s="9">
        <v>1100</v>
      </c>
      <c r="E23" s="9">
        <v>113</v>
      </c>
      <c r="F23" s="137" t="s">
        <v>170</v>
      </c>
      <c r="G23" s="17" t="s">
        <v>33</v>
      </c>
      <c r="H23" s="121"/>
      <c r="I23" s="11">
        <v>15</v>
      </c>
      <c r="J23" s="13">
        <v>4953.2</v>
      </c>
      <c r="K23" s="13"/>
      <c r="L23" s="12">
        <v>4953.2</v>
      </c>
      <c r="M23" s="13"/>
      <c r="N23" s="13">
        <v>453.2</v>
      </c>
      <c r="O23" s="30">
        <f>N23</f>
        <v>453.2</v>
      </c>
      <c r="P23" s="12">
        <f>L23-O23</f>
        <v>4500</v>
      </c>
      <c r="Q23" s="19"/>
      <c r="R23" s="20"/>
      <c r="S23" s="20"/>
    </row>
    <row r="24" spans="3:23" ht="35.1" customHeight="1" x14ac:dyDescent="0.25">
      <c r="C24" s="24"/>
      <c r="D24" s="24"/>
      <c r="E24" s="24"/>
      <c r="F24" s="24" t="s">
        <v>34</v>
      </c>
      <c r="G24" s="25"/>
      <c r="H24" s="61"/>
      <c r="I24" s="26"/>
      <c r="J24" s="27">
        <f>J23</f>
        <v>4953.2</v>
      </c>
      <c r="K24" s="27">
        <f t="shared" ref="K24:P24" si="6">K23</f>
        <v>0</v>
      </c>
      <c r="L24" s="27">
        <f t="shared" si="6"/>
        <v>4953.2</v>
      </c>
      <c r="M24" s="27">
        <f t="shared" si="6"/>
        <v>0</v>
      </c>
      <c r="N24" s="27">
        <f t="shared" si="6"/>
        <v>453.2</v>
      </c>
      <c r="O24" s="27">
        <f t="shared" si="6"/>
        <v>453.2</v>
      </c>
      <c r="P24" s="27">
        <f t="shared" si="6"/>
        <v>4500</v>
      </c>
      <c r="Q24" s="28"/>
      <c r="R24" s="41"/>
      <c r="S24" s="20"/>
    </row>
    <row r="25" spans="3:23" ht="35.1" customHeight="1" x14ac:dyDescent="0.25">
      <c r="C25" s="9">
        <v>1000</v>
      </c>
      <c r="D25" s="9">
        <v>1100</v>
      </c>
      <c r="E25" s="9">
        <v>113</v>
      </c>
      <c r="F25" s="105" t="s">
        <v>125</v>
      </c>
      <c r="G25" s="10" t="s">
        <v>35</v>
      </c>
      <c r="H25" s="139"/>
      <c r="I25" s="11">
        <v>15</v>
      </c>
      <c r="J25" s="12">
        <v>9133.81</v>
      </c>
      <c r="K25" s="12">
        <v>0</v>
      </c>
      <c r="L25" s="12">
        <f>J25+K25</f>
        <v>9133.81</v>
      </c>
      <c r="M25" s="12"/>
      <c r="N25" s="12">
        <v>1312.81</v>
      </c>
      <c r="O25" s="12">
        <f>N25</f>
        <v>1312.81</v>
      </c>
      <c r="P25" s="12">
        <f>L25-O25</f>
        <v>7821</v>
      </c>
      <c r="Q25" s="19"/>
      <c r="R25" s="41"/>
      <c r="S25" s="20"/>
    </row>
    <row r="26" spans="3:23" s="109" customFormat="1" ht="35.1" customHeight="1" x14ac:dyDescent="0.25">
      <c r="C26" s="111">
        <v>1000</v>
      </c>
      <c r="D26" s="111">
        <v>1100</v>
      </c>
      <c r="E26" s="111">
        <v>113</v>
      </c>
      <c r="F26" s="105" t="s">
        <v>126</v>
      </c>
      <c r="G26" s="112" t="s">
        <v>163</v>
      </c>
      <c r="H26" s="121"/>
      <c r="I26" s="113">
        <v>15</v>
      </c>
      <c r="J26" s="114">
        <v>5562.4</v>
      </c>
      <c r="K26" s="114"/>
      <c r="L26" s="114">
        <f>J26-K26</f>
        <v>5562.4</v>
      </c>
      <c r="M26" s="114"/>
      <c r="N26" s="114">
        <v>562.4</v>
      </c>
      <c r="O26" s="114">
        <f>N26</f>
        <v>562.4</v>
      </c>
      <c r="P26" s="115">
        <f>L26-O26</f>
        <v>5000</v>
      </c>
      <c r="Q26" s="116"/>
      <c r="R26" s="41"/>
      <c r="S26" s="20"/>
    </row>
    <row r="27" spans="3:23" ht="27" customHeight="1" x14ac:dyDescent="0.25">
      <c r="C27" s="9">
        <v>1000</v>
      </c>
      <c r="D27" s="9">
        <v>1100</v>
      </c>
      <c r="E27" s="9">
        <v>113</v>
      </c>
      <c r="F27" s="42"/>
      <c r="G27" s="10" t="s">
        <v>36</v>
      </c>
      <c r="H27" s="123"/>
      <c r="I27" s="11"/>
      <c r="J27" s="12"/>
      <c r="K27" s="12">
        <v>0</v>
      </c>
      <c r="L27" s="12">
        <v>0</v>
      </c>
      <c r="M27" s="12"/>
      <c r="N27" s="12"/>
      <c r="O27" s="12"/>
      <c r="P27" s="12">
        <v>0</v>
      </c>
      <c r="Q27" s="19"/>
      <c r="R27" s="41"/>
      <c r="S27" s="20"/>
    </row>
    <row r="28" spans="3:23" ht="35.1" customHeight="1" x14ac:dyDescent="0.25">
      <c r="C28" s="24"/>
      <c r="D28" s="24"/>
      <c r="E28" s="24"/>
      <c r="F28" s="24" t="s">
        <v>37</v>
      </c>
      <c r="G28" s="25"/>
      <c r="H28" s="61"/>
      <c r="I28" s="26"/>
      <c r="J28" s="27">
        <f>SUM(J25:J27)</f>
        <v>14696.21</v>
      </c>
      <c r="K28" s="27">
        <f t="shared" ref="K28:P28" si="7">SUM(K25:K27)</f>
        <v>0</v>
      </c>
      <c r="L28" s="27">
        <f t="shared" si="7"/>
        <v>14696.21</v>
      </c>
      <c r="M28" s="27">
        <f t="shared" si="7"/>
        <v>0</v>
      </c>
      <c r="N28" s="27">
        <f t="shared" si="7"/>
        <v>1875.21</v>
      </c>
      <c r="O28" s="27">
        <f t="shared" si="7"/>
        <v>1875.21</v>
      </c>
      <c r="P28" s="27">
        <f t="shared" si="7"/>
        <v>12821</v>
      </c>
      <c r="Q28" s="28"/>
      <c r="R28" s="41"/>
      <c r="S28" s="20"/>
    </row>
    <row r="29" spans="3:23" x14ac:dyDescent="0.25">
      <c r="C29" s="43"/>
      <c r="D29" s="43"/>
      <c r="E29" s="43"/>
      <c r="F29" s="44"/>
      <c r="G29" s="15"/>
      <c r="H29" s="100"/>
      <c r="I29" s="45"/>
      <c r="J29" s="45"/>
      <c r="K29" s="45"/>
      <c r="L29" s="45"/>
      <c r="M29" s="45"/>
      <c r="N29" s="45"/>
      <c r="O29" s="45"/>
      <c r="P29" s="45"/>
      <c r="Q29" s="14"/>
      <c r="R29" s="41"/>
      <c r="S29" s="20"/>
    </row>
    <row r="30" spans="3:23" x14ac:dyDescent="0.25">
      <c r="C30" s="43"/>
      <c r="D30" s="43"/>
      <c r="E30" s="43"/>
      <c r="F30" s="44"/>
      <c r="G30" s="15"/>
      <c r="H30" s="100"/>
      <c r="I30" s="45"/>
      <c r="J30" s="45"/>
      <c r="K30" s="45"/>
      <c r="L30" s="45"/>
      <c r="M30" s="45"/>
      <c r="N30" s="45"/>
      <c r="O30" s="45"/>
      <c r="P30" s="45"/>
      <c r="Q30" s="14"/>
      <c r="R30" s="41"/>
      <c r="S30" s="20"/>
      <c r="T30" s="1"/>
      <c r="U30" s="1"/>
      <c r="V30" s="1"/>
      <c r="W30" s="1"/>
    </row>
    <row r="31" spans="3:23" ht="30" customHeight="1" x14ac:dyDescent="0.25">
      <c r="C31" s="43"/>
      <c r="D31" s="43"/>
      <c r="E31" s="43"/>
      <c r="F31" s="44"/>
      <c r="G31" s="15"/>
      <c r="H31" s="100"/>
      <c r="I31" s="45"/>
      <c r="J31" s="45"/>
      <c r="K31" s="45"/>
      <c r="L31" s="45"/>
      <c r="M31" s="45"/>
      <c r="N31" s="45"/>
      <c r="O31" s="45"/>
      <c r="P31" s="45"/>
      <c r="Q31" s="14"/>
      <c r="R31" s="41"/>
      <c r="S31" s="20"/>
    </row>
    <row r="32" spans="3:23" ht="22.5" customHeight="1" x14ac:dyDescent="0.25">
      <c r="C32" s="43"/>
      <c r="D32" s="43"/>
      <c r="E32" s="43"/>
      <c r="F32" s="391"/>
      <c r="G32" s="391"/>
      <c r="H32" s="391"/>
      <c r="Q32" s="14"/>
      <c r="R32" s="41"/>
      <c r="S32" s="20"/>
    </row>
    <row r="33" spans="3:23" ht="29.25" customHeight="1" x14ac:dyDescent="0.25">
      <c r="C33" s="43"/>
      <c r="D33" s="43"/>
      <c r="E33" s="43"/>
      <c r="F33" s="391" t="s">
        <v>0</v>
      </c>
      <c r="G33" s="391"/>
      <c r="H33" s="391"/>
      <c r="I33" s="45"/>
      <c r="J33" s="45"/>
      <c r="K33" s="45"/>
      <c r="L33" s="45"/>
      <c r="M33" s="45"/>
      <c r="N33" s="45"/>
      <c r="O33" s="45"/>
      <c r="P33" s="45"/>
      <c r="Q33" s="14"/>
      <c r="R33" s="41"/>
      <c r="S33" s="20"/>
    </row>
    <row r="34" spans="3:23" ht="18" x14ac:dyDescent="0.25">
      <c r="C34" s="3"/>
      <c r="D34" s="41"/>
      <c r="E34" s="41"/>
      <c r="F34" s="391" t="s">
        <v>1</v>
      </c>
      <c r="G34" s="391"/>
      <c r="H34" s="391"/>
      <c r="I34" s="391" t="s">
        <v>212</v>
      </c>
      <c r="J34" s="391"/>
      <c r="K34" s="391"/>
      <c r="L34" s="391"/>
      <c r="M34" s="391"/>
      <c r="N34" s="391"/>
      <c r="O34" s="391"/>
      <c r="P34" s="391"/>
      <c r="Q34" s="41"/>
      <c r="R34" s="41"/>
      <c r="S34" s="20"/>
    </row>
    <row r="35" spans="3:23" ht="39.75" customHeight="1" x14ac:dyDescent="0.25">
      <c r="C35" s="4"/>
      <c r="D35" s="41"/>
      <c r="E35" s="41"/>
      <c r="F35" s="413"/>
      <c r="G35" s="413"/>
      <c r="H35" s="413"/>
      <c r="I35" s="46"/>
      <c r="J35" s="46"/>
      <c r="K35" s="46"/>
      <c r="L35" s="46"/>
      <c r="M35" s="46"/>
      <c r="N35" s="46"/>
      <c r="O35" s="46"/>
      <c r="P35" s="46"/>
      <c r="Q35" s="41"/>
      <c r="R35" s="41"/>
      <c r="S35" s="20"/>
    </row>
    <row r="36" spans="3:23" ht="39.75" customHeight="1" x14ac:dyDescent="0.25">
      <c r="C36" s="407" t="s">
        <v>9</v>
      </c>
      <c r="D36" s="407" t="s">
        <v>10</v>
      </c>
      <c r="E36" s="411" t="s">
        <v>11</v>
      </c>
      <c r="F36" s="404" t="s">
        <v>2</v>
      </c>
      <c r="G36" s="396" t="s">
        <v>38</v>
      </c>
      <c r="H36" s="396" t="s">
        <v>4</v>
      </c>
      <c r="I36" s="419" t="s">
        <v>12</v>
      </c>
      <c r="J36" s="402" t="s">
        <v>13</v>
      </c>
      <c r="K36" s="402" t="s">
        <v>14</v>
      </c>
      <c r="L36" s="404" t="s">
        <v>15</v>
      </c>
      <c r="M36" s="402" t="s">
        <v>16</v>
      </c>
      <c r="N36" s="402" t="s">
        <v>17</v>
      </c>
      <c r="O36" s="414" t="s">
        <v>18</v>
      </c>
      <c r="P36" s="416" t="s">
        <v>7</v>
      </c>
      <c r="Q36" s="417" t="s">
        <v>8</v>
      </c>
      <c r="R36" s="1"/>
      <c r="S36" s="1"/>
    </row>
    <row r="37" spans="3:23" ht="39.75" customHeight="1" x14ac:dyDescent="0.25">
      <c r="C37" s="408"/>
      <c r="D37" s="408"/>
      <c r="E37" s="412"/>
      <c r="F37" s="406"/>
      <c r="G37" s="398"/>
      <c r="H37" s="398"/>
      <c r="I37" s="420"/>
      <c r="J37" s="403"/>
      <c r="K37" s="403"/>
      <c r="L37" s="406"/>
      <c r="M37" s="403"/>
      <c r="N37" s="403"/>
      <c r="O37" s="415"/>
      <c r="P37" s="416"/>
      <c r="Q37" s="417"/>
      <c r="R37" s="1"/>
      <c r="S37" s="1"/>
    </row>
    <row r="38" spans="3:23" ht="41.25" customHeight="1" x14ac:dyDescent="0.25">
      <c r="C38" s="207">
        <v>1000</v>
      </c>
      <c r="D38" s="159">
        <v>1100</v>
      </c>
      <c r="E38" s="159">
        <v>113</v>
      </c>
      <c r="F38" s="160" t="s">
        <v>178</v>
      </c>
      <c r="G38" s="164" t="s">
        <v>179</v>
      </c>
      <c r="H38" s="164"/>
      <c r="I38" s="11">
        <v>15</v>
      </c>
      <c r="J38" s="12">
        <v>5928.06</v>
      </c>
      <c r="K38" s="12"/>
      <c r="L38" s="12">
        <f>J38-K38</f>
        <v>5928.06</v>
      </c>
      <c r="M38" s="12"/>
      <c r="N38" s="12">
        <v>628.05999999999995</v>
      </c>
      <c r="O38" s="12">
        <v>628.05999999999995</v>
      </c>
      <c r="P38" s="12">
        <f>L38-O38</f>
        <v>5300</v>
      </c>
      <c r="Q38" s="208"/>
      <c r="R38" s="1"/>
      <c r="S38" s="1"/>
    </row>
    <row r="39" spans="3:23" ht="29.25" customHeight="1" x14ac:dyDescent="0.25">
      <c r="C39" s="54"/>
      <c r="D39" s="54"/>
      <c r="E39" s="54"/>
      <c r="F39" s="24" t="s">
        <v>180</v>
      </c>
      <c r="G39" s="25"/>
      <c r="H39" s="61"/>
      <c r="I39" s="58"/>
      <c r="J39" s="161">
        <f>SUM(J38)</f>
        <v>5928.06</v>
      </c>
      <c r="K39" s="161">
        <f t="shared" ref="K39:P39" si="8">SUM(K38)</f>
        <v>0</v>
      </c>
      <c r="L39" s="161">
        <f t="shared" si="8"/>
        <v>5928.06</v>
      </c>
      <c r="M39" s="161">
        <f t="shared" si="8"/>
        <v>0</v>
      </c>
      <c r="N39" s="161">
        <f t="shared" si="8"/>
        <v>628.05999999999995</v>
      </c>
      <c r="O39" s="161">
        <f t="shared" si="8"/>
        <v>628.05999999999995</v>
      </c>
      <c r="P39" s="161">
        <f t="shared" si="8"/>
        <v>5300</v>
      </c>
      <c r="Q39" s="28"/>
      <c r="R39" s="20"/>
      <c r="S39" s="41"/>
      <c r="T39" s="41"/>
      <c r="U39" s="41"/>
      <c r="V39" s="41"/>
      <c r="W39" s="41"/>
    </row>
    <row r="40" spans="3:23" ht="39.75" customHeight="1" x14ac:dyDescent="0.25">
      <c r="C40" s="76">
        <v>1000</v>
      </c>
      <c r="D40" s="76">
        <v>1100</v>
      </c>
      <c r="E40" s="76">
        <v>113</v>
      </c>
      <c r="F40" s="148" t="s">
        <v>134</v>
      </c>
      <c r="G40" s="79" t="s">
        <v>53</v>
      </c>
      <c r="H40" s="149"/>
      <c r="I40" s="157">
        <v>15</v>
      </c>
      <c r="J40" s="13">
        <v>5562.4</v>
      </c>
      <c r="K40" s="13"/>
      <c r="L40" s="13">
        <f>J40-K40</f>
        <v>5562.4</v>
      </c>
      <c r="M40" s="13"/>
      <c r="N40" s="13">
        <v>562.4</v>
      </c>
      <c r="O40" s="13">
        <f>N40</f>
        <v>562.4</v>
      </c>
      <c r="P40" s="13">
        <f>L40-O40</f>
        <v>5000</v>
      </c>
      <c r="Q40" s="158"/>
      <c r="R40" s="20"/>
      <c r="S40" s="41"/>
      <c r="T40" s="41"/>
      <c r="U40" s="41"/>
      <c r="V40" s="41"/>
      <c r="W40" s="41"/>
    </row>
    <row r="41" spans="3:23" ht="39.75" customHeight="1" x14ac:dyDescent="0.25">
      <c r="C41" s="9">
        <v>1000</v>
      </c>
      <c r="D41" s="9">
        <v>1100</v>
      </c>
      <c r="E41" s="9">
        <v>113</v>
      </c>
      <c r="F41" s="106" t="s">
        <v>135</v>
      </c>
      <c r="G41" s="10" t="s">
        <v>31</v>
      </c>
      <c r="H41" s="138"/>
      <c r="I41" s="11">
        <v>15</v>
      </c>
      <c r="J41" s="13">
        <v>4417.3599999999997</v>
      </c>
      <c r="K41" s="13"/>
      <c r="L41" s="13">
        <f>J41-K41</f>
        <v>4417.3599999999997</v>
      </c>
      <c r="M41" s="13"/>
      <c r="N41" s="13">
        <v>367.36</v>
      </c>
      <c r="O41" s="13">
        <f>N41</f>
        <v>367.36</v>
      </c>
      <c r="P41" s="13">
        <f t="shared" ref="P41" si="9">L41-O41</f>
        <v>4049.9999999999995</v>
      </c>
      <c r="Q41" s="19"/>
      <c r="R41" s="20"/>
      <c r="S41" s="41"/>
      <c r="T41" s="41"/>
      <c r="U41" s="41"/>
      <c r="V41" s="41"/>
      <c r="W41" s="41"/>
    </row>
    <row r="42" spans="3:23" ht="39.75" customHeight="1" x14ac:dyDescent="0.25">
      <c r="C42" s="9">
        <v>1000</v>
      </c>
      <c r="D42" s="9">
        <v>1100</v>
      </c>
      <c r="E42" s="9">
        <v>113</v>
      </c>
      <c r="F42" s="138"/>
      <c r="G42" s="10" t="s">
        <v>54</v>
      </c>
      <c r="H42" s="126"/>
      <c r="I42" s="11"/>
      <c r="J42" s="12"/>
      <c r="K42" s="12"/>
      <c r="L42" s="12">
        <v>0</v>
      </c>
      <c r="M42" s="12"/>
      <c r="N42" s="12"/>
      <c r="O42" s="12">
        <v>0</v>
      </c>
      <c r="P42" s="12">
        <v>0</v>
      </c>
      <c r="Q42" s="19"/>
      <c r="R42" s="20"/>
      <c r="S42" s="41"/>
      <c r="T42" s="41"/>
      <c r="U42" s="41"/>
      <c r="V42" s="41"/>
      <c r="W42" s="41"/>
    </row>
    <row r="43" spans="3:23" ht="34.5" customHeight="1" x14ac:dyDescent="0.25">
      <c r="C43" s="54"/>
      <c r="D43" s="54"/>
      <c r="E43" s="54"/>
      <c r="F43" s="24" t="s">
        <v>55</v>
      </c>
      <c r="G43" s="25"/>
      <c r="H43" s="61"/>
      <c r="I43" s="58"/>
      <c r="J43" s="27">
        <f>SUM(J40:J42)</f>
        <v>9979.7599999999984</v>
      </c>
      <c r="K43" s="27">
        <f t="shared" ref="K43:P43" si="10">SUM(K40:K42)</f>
        <v>0</v>
      </c>
      <c r="L43" s="27">
        <f t="shared" si="10"/>
        <v>9979.7599999999984</v>
      </c>
      <c r="M43" s="27">
        <f t="shared" si="10"/>
        <v>0</v>
      </c>
      <c r="N43" s="27">
        <f t="shared" si="10"/>
        <v>929.76</v>
      </c>
      <c r="O43" s="27">
        <f t="shared" si="10"/>
        <v>929.76</v>
      </c>
      <c r="P43" s="27">
        <f t="shared" si="10"/>
        <v>9050</v>
      </c>
      <c r="Q43" s="28"/>
      <c r="R43" s="20"/>
      <c r="S43" s="41"/>
      <c r="T43" s="41"/>
      <c r="U43" s="41"/>
      <c r="V43" s="41"/>
      <c r="W43" s="41"/>
    </row>
    <row r="44" spans="3:23" ht="39.75" customHeight="1" x14ac:dyDescent="0.25">
      <c r="C44" s="9">
        <v>1000</v>
      </c>
      <c r="D44" s="9">
        <v>1100</v>
      </c>
      <c r="E44" s="9">
        <v>113</v>
      </c>
      <c r="F44" s="106" t="s">
        <v>136</v>
      </c>
      <c r="G44" s="59" t="s">
        <v>57</v>
      </c>
      <c r="H44" s="119"/>
      <c r="I44" s="11">
        <v>15</v>
      </c>
      <c r="J44" s="12">
        <v>8333</v>
      </c>
      <c r="K44" s="12"/>
      <c r="L44" s="12">
        <v>8333</v>
      </c>
      <c r="M44" s="12"/>
      <c r="N44" s="12">
        <v>1141</v>
      </c>
      <c r="O44" s="60">
        <v>1141</v>
      </c>
      <c r="P44" s="12">
        <f>L44-O44</f>
        <v>7192</v>
      </c>
      <c r="Q44" s="205"/>
      <c r="R44" s="41"/>
      <c r="S44" s="20"/>
    </row>
    <row r="45" spans="3:23" ht="39.75" customHeight="1" x14ac:dyDescent="0.25">
      <c r="C45" s="9">
        <v>1000</v>
      </c>
      <c r="D45" s="9">
        <v>1100</v>
      </c>
      <c r="E45" s="9">
        <v>113</v>
      </c>
      <c r="F45" s="138"/>
      <c r="G45" s="59" t="s">
        <v>58</v>
      </c>
      <c r="H45" s="126"/>
      <c r="I45" s="11"/>
      <c r="J45" s="12"/>
      <c r="K45" s="12"/>
      <c r="L45" s="12">
        <v>0</v>
      </c>
      <c r="M45" s="12"/>
      <c r="N45" s="12"/>
      <c r="O45" s="60"/>
      <c r="P45" s="12">
        <v>0</v>
      </c>
      <c r="Q45" s="205"/>
      <c r="R45" s="41"/>
      <c r="S45" s="20"/>
    </row>
    <row r="46" spans="3:23" ht="39.75" customHeight="1" x14ac:dyDescent="0.25">
      <c r="C46" s="9">
        <v>1000</v>
      </c>
      <c r="D46" s="9">
        <v>1100</v>
      </c>
      <c r="E46" s="9">
        <v>113</v>
      </c>
      <c r="F46" s="137" t="s">
        <v>210</v>
      </c>
      <c r="G46" s="59" t="s">
        <v>36</v>
      </c>
      <c r="H46" s="119"/>
      <c r="I46" s="11">
        <v>15</v>
      </c>
      <c r="J46" s="12">
        <v>3089.65</v>
      </c>
      <c r="K46" s="12">
        <v>0</v>
      </c>
      <c r="L46" s="12">
        <v>3089.65</v>
      </c>
      <c r="M46" s="12"/>
      <c r="N46" s="12">
        <v>89.65</v>
      </c>
      <c r="O46" s="60">
        <v>89.65</v>
      </c>
      <c r="P46" s="12">
        <f>L46-O46</f>
        <v>3000</v>
      </c>
      <c r="Q46" s="205"/>
      <c r="R46" s="41"/>
      <c r="S46" s="20"/>
    </row>
    <row r="47" spans="3:23" ht="39.75" customHeight="1" x14ac:dyDescent="0.25">
      <c r="C47" s="9">
        <v>1000</v>
      </c>
      <c r="D47" s="9">
        <v>1100</v>
      </c>
      <c r="E47" s="9">
        <v>113</v>
      </c>
      <c r="F47" s="138"/>
      <c r="G47" s="59" t="s">
        <v>59</v>
      </c>
      <c r="H47" s="126"/>
      <c r="I47" s="11"/>
      <c r="J47" s="12"/>
      <c r="K47" s="12">
        <v>0</v>
      </c>
      <c r="L47" s="12">
        <v>0</v>
      </c>
      <c r="M47" s="12"/>
      <c r="N47" s="12"/>
      <c r="O47" s="60"/>
      <c r="P47" s="12">
        <v>0</v>
      </c>
      <c r="Q47" s="205"/>
      <c r="R47" s="41"/>
      <c r="S47" s="20"/>
    </row>
    <row r="48" spans="3:23" ht="39.75" customHeight="1" x14ac:dyDescent="0.25">
      <c r="C48" s="9">
        <v>1000</v>
      </c>
      <c r="D48" s="9">
        <v>1100</v>
      </c>
      <c r="E48" s="9">
        <v>113</v>
      </c>
      <c r="F48" s="138" t="s">
        <v>60</v>
      </c>
      <c r="G48" s="59" t="s">
        <v>59</v>
      </c>
      <c r="H48" s="126"/>
      <c r="I48" s="11">
        <v>15</v>
      </c>
      <c r="J48" s="12">
        <v>4357.84</v>
      </c>
      <c r="K48" s="12">
        <v>0</v>
      </c>
      <c r="L48" s="12">
        <f>J48-K48</f>
        <v>4357.84</v>
      </c>
      <c r="M48" s="12"/>
      <c r="N48" s="12">
        <v>357.84</v>
      </c>
      <c r="O48" s="12">
        <v>357.84</v>
      </c>
      <c r="P48" s="12">
        <f>L48-O48</f>
        <v>4000</v>
      </c>
      <c r="Q48" s="205"/>
      <c r="R48" s="41"/>
      <c r="S48" s="20"/>
    </row>
    <row r="49" spans="3:23" ht="33.75" customHeight="1" x14ac:dyDescent="0.25">
      <c r="C49" s="23"/>
      <c r="D49" s="23"/>
      <c r="E49" s="23"/>
      <c r="F49" s="102" t="s">
        <v>62</v>
      </c>
      <c r="G49" s="33"/>
      <c r="H49" s="120"/>
      <c r="I49" s="40"/>
      <c r="J49" s="26">
        <f>SUM(J44:J48)</f>
        <v>15780.49</v>
      </c>
      <c r="K49" s="26">
        <f t="shared" ref="K49:P49" si="11">SUM(K44:K48)</f>
        <v>0</v>
      </c>
      <c r="L49" s="26">
        <f t="shared" si="11"/>
        <v>15780.49</v>
      </c>
      <c r="M49" s="26">
        <f t="shared" si="11"/>
        <v>0</v>
      </c>
      <c r="N49" s="26">
        <f t="shared" si="11"/>
        <v>1588.49</v>
      </c>
      <c r="O49" s="26">
        <f t="shared" si="11"/>
        <v>1588.49</v>
      </c>
      <c r="P49" s="26">
        <f t="shared" si="11"/>
        <v>14192</v>
      </c>
      <c r="Q49" s="33"/>
      <c r="R49" s="41"/>
      <c r="S49" s="20"/>
    </row>
    <row r="50" spans="3:23" x14ac:dyDescent="0.25">
      <c r="C50" s="43"/>
      <c r="D50" s="43"/>
      <c r="E50" s="43"/>
      <c r="F50" s="44"/>
      <c r="G50" s="15"/>
      <c r="H50" s="100"/>
      <c r="I50" s="45"/>
      <c r="J50" s="45"/>
      <c r="K50" s="45"/>
      <c r="L50" s="45"/>
      <c r="M50" s="45"/>
      <c r="N50" s="45"/>
      <c r="O50" s="45"/>
      <c r="P50" s="45"/>
      <c r="Q50" s="14"/>
      <c r="R50" s="41"/>
      <c r="S50" s="20"/>
    </row>
    <row r="51" spans="3:23" ht="42" customHeight="1" x14ac:dyDescent="0.25">
      <c r="C51" s="43"/>
      <c r="D51" s="43"/>
      <c r="E51" s="43"/>
      <c r="F51" s="418"/>
      <c r="G51" s="418"/>
      <c r="H51" s="418"/>
      <c r="I51" s="391"/>
      <c r="J51" s="391"/>
      <c r="K51" s="391"/>
      <c r="L51" s="391"/>
      <c r="M51" s="391"/>
      <c r="N51" s="391"/>
      <c r="O51" s="391"/>
      <c r="P51" s="391"/>
      <c r="Q51" s="14"/>
      <c r="R51" s="41"/>
      <c r="S51" s="41"/>
    </row>
    <row r="52" spans="3:23" ht="33" customHeight="1" x14ac:dyDescent="0.25">
      <c r="C52" s="43"/>
      <c r="D52" s="43"/>
      <c r="E52" s="43"/>
      <c r="F52" s="391" t="s">
        <v>0</v>
      </c>
      <c r="G52" s="391"/>
      <c r="H52" s="391"/>
      <c r="I52" s="45"/>
      <c r="J52" s="45"/>
      <c r="K52" s="45"/>
      <c r="L52" s="45"/>
      <c r="M52" s="45"/>
      <c r="N52" s="45"/>
      <c r="O52" s="45"/>
      <c r="P52" s="45"/>
      <c r="Q52" s="14"/>
      <c r="R52" s="41"/>
      <c r="S52" s="41"/>
      <c r="T52" s="1"/>
      <c r="U52" s="1"/>
      <c r="V52" s="1"/>
      <c r="W52" s="1"/>
    </row>
    <row r="53" spans="3:23" ht="18" x14ac:dyDescent="0.25">
      <c r="C53" s="3"/>
      <c r="D53" s="41"/>
      <c r="E53" s="41"/>
      <c r="F53" s="391" t="s">
        <v>1</v>
      </c>
      <c r="G53" s="391"/>
      <c r="H53" s="391"/>
      <c r="I53" s="391" t="s">
        <v>212</v>
      </c>
      <c r="J53" s="391"/>
      <c r="K53" s="391"/>
      <c r="L53" s="391"/>
      <c r="M53" s="391"/>
      <c r="N53" s="391"/>
      <c r="O53" s="391"/>
      <c r="P53" s="391"/>
      <c r="Q53" s="41"/>
      <c r="R53" s="20"/>
      <c r="S53" s="41"/>
      <c r="T53" s="1"/>
      <c r="U53" s="1"/>
      <c r="V53" s="1"/>
      <c r="W53" s="1"/>
    </row>
    <row r="54" spans="3:23" ht="42.75" customHeight="1" x14ac:dyDescent="0.25">
      <c r="C54" s="4"/>
      <c r="D54" s="41"/>
      <c r="E54" s="41"/>
      <c r="F54" s="391"/>
      <c r="G54" s="391"/>
      <c r="H54" s="391"/>
      <c r="I54" s="46"/>
      <c r="J54" s="46"/>
      <c r="K54" s="46"/>
      <c r="L54" s="46"/>
      <c r="M54" s="46"/>
      <c r="N54" s="46"/>
      <c r="O54" s="46"/>
      <c r="P54" s="46"/>
      <c r="Q54" s="41"/>
      <c r="R54" s="41"/>
      <c r="S54" s="41"/>
      <c r="T54" s="1"/>
      <c r="U54" s="1"/>
      <c r="V54" s="1"/>
      <c r="W54" s="1"/>
    </row>
    <row r="55" spans="3:23" x14ac:dyDescent="0.25">
      <c r="C55" s="402" t="s">
        <v>9</v>
      </c>
      <c r="D55" s="402" t="s">
        <v>10</v>
      </c>
      <c r="E55" s="402" t="s">
        <v>11</v>
      </c>
      <c r="F55" s="404" t="s">
        <v>2</v>
      </c>
      <c r="G55" s="396" t="s">
        <v>38</v>
      </c>
      <c r="H55" s="396" t="s">
        <v>4</v>
      </c>
      <c r="I55" s="409" t="s">
        <v>12</v>
      </c>
      <c r="J55" s="47" t="s">
        <v>39</v>
      </c>
      <c r="K55" s="47"/>
      <c r="L55" s="48"/>
      <c r="M55" s="423" t="s">
        <v>6</v>
      </c>
      <c r="N55" s="424"/>
      <c r="O55" s="425"/>
      <c r="P55" s="396" t="s">
        <v>7</v>
      </c>
      <c r="Q55" s="404" t="s">
        <v>8</v>
      </c>
      <c r="R55" s="41"/>
      <c r="S55" s="41"/>
      <c r="T55" s="1"/>
      <c r="U55" s="1"/>
      <c r="V55" s="1"/>
      <c r="W55" s="1"/>
    </row>
    <row r="56" spans="3:23" x14ac:dyDescent="0.25">
      <c r="C56" s="421"/>
      <c r="D56" s="421"/>
      <c r="E56" s="421"/>
      <c r="F56" s="405"/>
      <c r="G56" s="397"/>
      <c r="H56" s="397"/>
      <c r="I56" s="422"/>
      <c r="J56" s="409" t="s">
        <v>13</v>
      </c>
      <c r="K56" s="409" t="s">
        <v>14</v>
      </c>
      <c r="L56" s="426" t="s">
        <v>15</v>
      </c>
      <c r="M56" s="409" t="s">
        <v>16</v>
      </c>
      <c r="N56" s="402" t="s">
        <v>17</v>
      </c>
      <c r="O56" s="402" t="s">
        <v>18</v>
      </c>
      <c r="P56" s="397"/>
      <c r="Q56" s="405"/>
      <c r="R56" s="41"/>
      <c r="S56" s="41"/>
      <c r="T56" s="1"/>
      <c r="U56" s="1"/>
      <c r="V56" s="1"/>
      <c r="W56" s="1"/>
    </row>
    <row r="57" spans="3:23" ht="20.25" customHeight="1" x14ac:dyDescent="0.25">
      <c r="C57" s="403"/>
      <c r="D57" s="403"/>
      <c r="E57" s="403"/>
      <c r="F57" s="406"/>
      <c r="G57" s="398"/>
      <c r="H57" s="398"/>
      <c r="I57" s="410"/>
      <c r="J57" s="410"/>
      <c r="K57" s="410"/>
      <c r="L57" s="427"/>
      <c r="M57" s="410"/>
      <c r="N57" s="403"/>
      <c r="O57" s="403"/>
      <c r="P57" s="398"/>
      <c r="Q57" s="406"/>
      <c r="R57" s="41"/>
      <c r="S57" s="41"/>
      <c r="T57" s="1"/>
      <c r="U57" s="1"/>
      <c r="V57" s="1"/>
      <c r="W57" s="1"/>
    </row>
    <row r="58" spans="3:23" ht="35.1" customHeight="1" x14ac:dyDescent="0.25">
      <c r="C58" s="11">
        <v>1000</v>
      </c>
      <c r="D58" s="9">
        <v>1100</v>
      </c>
      <c r="E58" s="9">
        <v>113</v>
      </c>
      <c r="F58" s="106" t="s">
        <v>127</v>
      </c>
      <c r="G58" s="10" t="s">
        <v>40</v>
      </c>
      <c r="H58" s="124"/>
      <c r="I58" s="11">
        <v>15</v>
      </c>
      <c r="J58" s="12">
        <v>5928.06</v>
      </c>
      <c r="K58" s="12"/>
      <c r="L58" s="12">
        <f>J58-K58</f>
        <v>5928.06</v>
      </c>
      <c r="M58" s="12"/>
      <c r="N58" s="12">
        <v>628.05999999999995</v>
      </c>
      <c r="O58" s="12">
        <v>628.05999999999995</v>
      </c>
      <c r="P58" s="12">
        <f>L58-O58</f>
        <v>5300</v>
      </c>
      <c r="Q58" s="49"/>
      <c r="R58" s="41"/>
      <c r="S58" s="41"/>
      <c r="T58" s="1"/>
      <c r="U58" s="1"/>
      <c r="V58" s="1"/>
      <c r="W58" s="1"/>
    </row>
    <row r="59" spans="3:23" ht="35.1" customHeight="1" x14ac:dyDescent="0.25">
      <c r="C59" s="11">
        <v>1000</v>
      </c>
      <c r="D59" s="9">
        <v>1100</v>
      </c>
      <c r="E59" s="9">
        <v>113</v>
      </c>
      <c r="F59" s="42" t="s">
        <v>165</v>
      </c>
      <c r="G59" s="50" t="s">
        <v>187</v>
      </c>
      <c r="H59" s="125"/>
      <c r="I59" s="11">
        <v>15</v>
      </c>
      <c r="J59" s="12">
        <v>4357.84</v>
      </c>
      <c r="K59" s="12">
        <v>0</v>
      </c>
      <c r="L59" s="12">
        <f>J59-K59</f>
        <v>4357.84</v>
      </c>
      <c r="M59" s="12"/>
      <c r="N59" s="12">
        <v>357.84</v>
      </c>
      <c r="O59" s="12">
        <v>357.84</v>
      </c>
      <c r="P59" s="12">
        <f>L59-O59</f>
        <v>4000</v>
      </c>
      <c r="Q59" s="49"/>
      <c r="R59" s="41"/>
      <c r="S59" s="41"/>
      <c r="T59" s="1"/>
      <c r="U59" s="1"/>
      <c r="V59" s="1"/>
      <c r="W59" s="1"/>
    </row>
    <row r="60" spans="3:23" ht="35.1" customHeight="1" x14ac:dyDescent="0.25">
      <c r="C60" s="9">
        <v>1000</v>
      </c>
      <c r="D60" s="9">
        <v>1100</v>
      </c>
      <c r="E60" s="9">
        <v>113</v>
      </c>
      <c r="F60" s="138" t="s">
        <v>41</v>
      </c>
      <c r="G60" s="10" t="s">
        <v>42</v>
      </c>
      <c r="H60" s="126"/>
      <c r="I60" s="11">
        <v>15</v>
      </c>
      <c r="J60" s="12">
        <v>4357.84</v>
      </c>
      <c r="K60" s="12">
        <v>0</v>
      </c>
      <c r="L60" s="12">
        <f>J60-K60</f>
        <v>4357.84</v>
      </c>
      <c r="M60" s="12"/>
      <c r="N60" s="12">
        <v>357.84</v>
      </c>
      <c r="O60" s="12">
        <v>357.84</v>
      </c>
      <c r="P60" s="12">
        <f>L60-O60</f>
        <v>4000</v>
      </c>
      <c r="Q60" s="19"/>
      <c r="R60" s="20"/>
      <c r="S60" s="20"/>
      <c r="T60" s="1"/>
      <c r="U60" s="1"/>
      <c r="V60" s="1"/>
      <c r="W60" s="1"/>
    </row>
    <row r="61" spans="3:23" ht="35.1" customHeight="1" x14ac:dyDescent="0.25">
      <c r="C61" s="9">
        <v>1000</v>
      </c>
      <c r="D61" s="9">
        <v>1100</v>
      </c>
      <c r="E61" s="9">
        <v>113</v>
      </c>
      <c r="F61" s="106" t="s">
        <v>128</v>
      </c>
      <c r="G61" s="51" t="s">
        <v>43</v>
      </c>
      <c r="H61" s="121"/>
      <c r="I61" s="11">
        <v>15</v>
      </c>
      <c r="J61" s="12">
        <v>5928.06</v>
      </c>
      <c r="K61" s="12"/>
      <c r="L61" s="12">
        <f t="shared" ref="L61" si="12">J61-K61</f>
        <v>5928.06</v>
      </c>
      <c r="M61" s="12"/>
      <c r="N61" s="12">
        <v>628.05999999999995</v>
      </c>
      <c r="O61" s="12">
        <v>628.05999999999995</v>
      </c>
      <c r="P61" s="12">
        <f>L61-O61</f>
        <v>5300</v>
      </c>
      <c r="Q61" s="19"/>
      <c r="R61" s="20"/>
      <c r="S61" s="20"/>
      <c r="T61" s="1"/>
      <c r="U61" s="1"/>
      <c r="V61" s="1"/>
      <c r="W61" s="1"/>
    </row>
    <row r="62" spans="3:23" ht="35.1" customHeight="1" x14ac:dyDescent="0.25">
      <c r="C62" s="9">
        <v>1000</v>
      </c>
      <c r="D62" s="9">
        <v>1100</v>
      </c>
      <c r="E62" s="9">
        <v>113</v>
      </c>
      <c r="F62" s="106" t="s">
        <v>129</v>
      </c>
      <c r="G62" s="10" t="s">
        <v>23</v>
      </c>
      <c r="H62" s="119"/>
      <c r="I62" s="11">
        <v>15</v>
      </c>
      <c r="J62" s="12">
        <v>2379.1999999999998</v>
      </c>
      <c r="K62" s="12">
        <v>20.8</v>
      </c>
      <c r="L62" s="12">
        <f>J62+K62</f>
        <v>2400</v>
      </c>
      <c r="M62" s="12"/>
      <c r="N62" s="12">
        <v>0</v>
      </c>
      <c r="O62" s="13">
        <v>0</v>
      </c>
      <c r="P62" s="12">
        <f t="shared" ref="P62:P63" si="13">L62-O62</f>
        <v>2400</v>
      </c>
      <c r="Q62" s="19"/>
      <c r="R62" s="20"/>
      <c r="S62" s="20"/>
      <c r="T62" s="1"/>
      <c r="U62" s="1"/>
      <c r="V62" s="1"/>
      <c r="W62" s="1"/>
    </row>
    <row r="63" spans="3:23" ht="35.1" customHeight="1" x14ac:dyDescent="0.25">
      <c r="C63" s="11">
        <v>1000</v>
      </c>
      <c r="D63" s="11">
        <v>1100</v>
      </c>
      <c r="E63" s="11">
        <v>113</v>
      </c>
      <c r="F63" s="106"/>
      <c r="G63" s="52" t="s">
        <v>42</v>
      </c>
      <c r="H63" s="121"/>
      <c r="I63" s="11"/>
      <c r="J63" s="12"/>
      <c r="K63" s="12"/>
      <c r="L63" s="12"/>
      <c r="M63" s="12"/>
      <c r="N63" s="12"/>
      <c r="O63" s="12"/>
      <c r="P63" s="12">
        <f t="shared" si="13"/>
        <v>0</v>
      </c>
      <c r="Q63" s="49"/>
      <c r="R63" s="41"/>
      <c r="S63" s="41"/>
      <c r="T63" s="1"/>
      <c r="U63" s="1"/>
      <c r="V63" s="1"/>
      <c r="W63" s="1"/>
    </row>
    <row r="64" spans="3:23" ht="24" customHeight="1" x14ac:dyDescent="0.25">
      <c r="C64" s="53"/>
      <c r="D64" s="54"/>
      <c r="E64" s="54"/>
      <c r="F64" s="24" t="s">
        <v>44</v>
      </c>
      <c r="G64" s="25"/>
      <c r="H64" s="34"/>
      <c r="I64" s="26"/>
      <c r="J64" s="26">
        <f>SUM(J58:J63)</f>
        <v>22951.000000000004</v>
      </c>
      <c r="K64" s="26">
        <f t="shared" ref="K64:P64" si="14">SUM(K58:K63)</f>
        <v>20.8</v>
      </c>
      <c r="L64" s="26">
        <f t="shared" si="14"/>
        <v>22971.800000000003</v>
      </c>
      <c r="M64" s="26">
        <f t="shared" si="14"/>
        <v>0</v>
      </c>
      <c r="N64" s="26">
        <f t="shared" si="14"/>
        <v>1971.7999999999997</v>
      </c>
      <c r="O64" s="26">
        <f t="shared" si="14"/>
        <v>1971.7999999999997</v>
      </c>
      <c r="P64" s="26">
        <f t="shared" si="14"/>
        <v>21000</v>
      </c>
      <c r="Q64" s="55"/>
      <c r="R64" s="41"/>
      <c r="S64" s="41"/>
      <c r="T64" s="1"/>
      <c r="U64" s="1"/>
      <c r="V64" s="1"/>
      <c r="W64" s="1"/>
    </row>
    <row r="65" spans="3:23" ht="35.1" customHeight="1" x14ac:dyDescent="0.25">
      <c r="C65" s="9">
        <v>1000</v>
      </c>
      <c r="D65" s="9">
        <v>1100</v>
      </c>
      <c r="E65" s="9">
        <v>113</v>
      </c>
      <c r="F65" s="138"/>
      <c r="G65" s="10"/>
      <c r="H65" s="126"/>
      <c r="I65" s="11"/>
      <c r="J65" s="12"/>
      <c r="K65" s="12"/>
      <c r="L65" s="12">
        <v>0</v>
      </c>
      <c r="M65" s="12"/>
      <c r="N65" s="12"/>
      <c r="O65" s="12">
        <v>0</v>
      </c>
      <c r="P65" s="12">
        <v>0</v>
      </c>
      <c r="Q65" s="10"/>
      <c r="R65" s="14"/>
      <c r="S65" s="15"/>
      <c r="T65" s="15"/>
      <c r="U65" s="15"/>
      <c r="V65" s="15"/>
      <c r="W65" s="15"/>
    </row>
    <row r="66" spans="3:23" s="109" customFormat="1" ht="35.1" customHeight="1" x14ac:dyDescent="0.25">
      <c r="C66" s="29">
        <v>1000</v>
      </c>
      <c r="D66" s="29">
        <v>1100</v>
      </c>
      <c r="E66" s="29">
        <v>113</v>
      </c>
      <c r="F66" s="106" t="s">
        <v>130</v>
      </c>
      <c r="G66" s="18" t="s">
        <v>45</v>
      </c>
      <c r="H66" s="138"/>
      <c r="I66" s="11">
        <v>15</v>
      </c>
      <c r="J66" s="114">
        <v>5562.4</v>
      </c>
      <c r="K66" s="114"/>
      <c r="L66" s="114">
        <f>J66-K66</f>
        <v>5562.4</v>
      </c>
      <c r="M66" s="114"/>
      <c r="N66" s="114">
        <v>562.4</v>
      </c>
      <c r="O66" s="114">
        <f>N66</f>
        <v>562.4</v>
      </c>
      <c r="P66" s="115">
        <f>L66-O66</f>
        <v>5000</v>
      </c>
      <c r="Q66" s="18"/>
      <c r="R66" s="14"/>
      <c r="S66" s="15"/>
      <c r="T66" s="15"/>
      <c r="U66" s="15"/>
      <c r="V66" s="15"/>
      <c r="W66" s="15"/>
    </row>
    <row r="67" spans="3:23" s="109" customFormat="1" ht="35.1" customHeight="1" x14ac:dyDescent="0.25">
      <c r="C67" s="29">
        <v>1000</v>
      </c>
      <c r="D67" s="29">
        <v>1100</v>
      </c>
      <c r="E67" s="29">
        <v>113</v>
      </c>
      <c r="F67" s="106"/>
      <c r="G67" s="18"/>
      <c r="H67" s="127"/>
      <c r="J67" s="13"/>
      <c r="K67" s="13"/>
      <c r="L67" s="13"/>
      <c r="M67" s="13"/>
      <c r="N67" s="13"/>
      <c r="O67" s="13"/>
      <c r="P67" s="13"/>
      <c r="Q67" s="22"/>
      <c r="R67" s="20"/>
      <c r="S67" s="41"/>
      <c r="T67" s="41"/>
      <c r="U67" s="41"/>
      <c r="V67" s="41"/>
      <c r="W67" s="41"/>
    </row>
    <row r="68" spans="3:23" ht="35.1" customHeight="1" x14ac:dyDescent="0.25">
      <c r="C68" s="9">
        <v>1000</v>
      </c>
      <c r="D68" s="9">
        <v>1100</v>
      </c>
      <c r="E68" s="9">
        <v>113</v>
      </c>
      <c r="F68" s="138"/>
      <c r="G68" s="10" t="s">
        <v>36</v>
      </c>
      <c r="H68" s="126"/>
      <c r="I68" s="11"/>
      <c r="J68" s="12"/>
      <c r="K68" s="12"/>
      <c r="L68" s="12"/>
      <c r="M68" s="12"/>
      <c r="N68" s="12">
        <v>0</v>
      </c>
      <c r="O68" s="12">
        <v>0</v>
      </c>
      <c r="P68" s="12">
        <v>0</v>
      </c>
      <c r="Q68" s="19"/>
      <c r="R68" s="20"/>
      <c r="S68" s="41"/>
      <c r="T68" s="41"/>
      <c r="U68" s="41"/>
      <c r="V68" s="41"/>
      <c r="W68" s="41"/>
    </row>
    <row r="69" spans="3:23" ht="35.1" customHeight="1" x14ac:dyDescent="0.25">
      <c r="C69" s="9">
        <v>1000</v>
      </c>
      <c r="D69" s="9">
        <v>1100</v>
      </c>
      <c r="E69" s="9">
        <v>113</v>
      </c>
      <c r="F69" s="106" t="s">
        <v>131</v>
      </c>
      <c r="G69" s="10" t="s">
        <v>23</v>
      </c>
      <c r="H69" s="119"/>
      <c r="I69" s="11">
        <v>15</v>
      </c>
      <c r="J69" s="12">
        <v>2379.1999999999998</v>
      </c>
      <c r="K69" s="12">
        <v>20.8</v>
      </c>
      <c r="L69" s="12">
        <f>J69+K69</f>
        <v>2400</v>
      </c>
      <c r="M69" s="12"/>
      <c r="N69" s="12">
        <v>0</v>
      </c>
      <c r="O69" s="13">
        <v>0</v>
      </c>
      <c r="P69" s="12">
        <f t="shared" ref="P69" si="15">L69-O69</f>
        <v>2400</v>
      </c>
      <c r="Q69" s="19"/>
      <c r="R69" s="20"/>
      <c r="S69" s="20"/>
      <c r="T69" s="41"/>
      <c r="U69" s="41"/>
      <c r="V69" s="41"/>
      <c r="W69" s="41"/>
    </row>
    <row r="70" spans="3:23" ht="35.1" customHeight="1" x14ac:dyDescent="0.25">
      <c r="C70" s="9">
        <v>1000</v>
      </c>
      <c r="D70" s="9">
        <v>1100</v>
      </c>
      <c r="E70" s="9">
        <v>113</v>
      </c>
      <c r="F70" s="138" t="s">
        <v>46</v>
      </c>
      <c r="G70" s="10" t="s">
        <v>47</v>
      </c>
      <c r="H70" s="126"/>
      <c r="I70" s="11">
        <v>15</v>
      </c>
      <c r="J70" s="12">
        <v>1975</v>
      </c>
      <c r="K70" s="12">
        <v>75</v>
      </c>
      <c r="L70" s="12">
        <f>J70+K70</f>
        <v>2050</v>
      </c>
      <c r="M70" s="12"/>
      <c r="N70" s="12"/>
      <c r="O70" s="12"/>
      <c r="P70" s="12">
        <f>L70</f>
        <v>2050</v>
      </c>
      <c r="Q70" s="19"/>
      <c r="R70" s="14"/>
      <c r="S70" s="15"/>
      <c r="T70" s="15"/>
      <c r="U70" s="15"/>
      <c r="V70" s="15"/>
      <c r="W70" s="15"/>
    </row>
    <row r="71" spans="3:23" ht="18.75" customHeight="1" x14ac:dyDescent="0.25">
      <c r="C71" s="54"/>
      <c r="D71" s="54"/>
      <c r="E71" s="54"/>
      <c r="F71" s="24" t="s">
        <v>48</v>
      </c>
      <c r="G71" s="25"/>
      <c r="H71" s="61"/>
      <c r="I71" s="56"/>
      <c r="J71" s="27">
        <f>SUM(J65:J70)</f>
        <v>9916.5999999999985</v>
      </c>
      <c r="K71" s="27">
        <f t="shared" ref="K71:P71" si="16">SUM(K65:K70)</f>
        <v>95.8</v>
      </c>
      <c r="L71" s="27">
        <f t="shared" si="16"/>
        <v>10012.4</v>
      </c>
      <c r="M71" s="27">
        <f t="shared" si="16"/>
        <v>0</v>
      </c>
      <c r="N71" s="27">
        <f t="shared" si="16"/>
        <v>562.4</v>
      </c>
      <c r="O71" s="27">
        <f t="shared" si="16"/>
        <v>562.4</v>
      </c>
      <c r="P71" s="27">
        <f t="shared" si="16"/>
        <v>9450</v>
      </c>
      <c r="Q71" s="57"/>
      <c r="R71" s="20"/>
      <c r="S71" s="41"/>
      <c r="T71" s="41"/>
      <c r="U71" s="41"/>
      <c r="V71" s="41"/>
      <c r="W71" s="41"/>
    </row>
    <row r="72" spans="3:23" ht="35.1" customHeight="1" x14ac:dyDescent="0.25">
      <c r="C72" s="9">
        <v>1000</v>
      </c>
      <c r="D72" s="9">
        <v>1100</v>
      </c>
      <c r="E72" s="9">
        <v>113</v>
      </c>
      <c r="F72" s="106" t="s">
        <v>132</v>
      </c>
      <c r="G72" s="50" t="s">
        <v>49</v>
      </c>
      <c r="H72" s="138"/>
      <c r="I72" s="11">
        <v>15</v>
      </c>
      <c r="J72" s="12">
        <v>9541</v>
      </c>
      <c r="K72" s="12">
        <v>0</v>
      </c>
      <c r="L72" s="12">
        <v>9541</v>
      </c>
      <c r="M72" s="12"/>
      <c r="N72" s="12">
        <v>1400</v>
      </c>
      <c r="O72" s="12">
        <v>1400</v>
      </c>
      <c r="P72" s="12">
        <f>L72-O72</f>
        <v>8141</v>
      </c>
      <c r="Q72" s="19"/>
      <c r="R72" s="20"/>
      <c r="S72" s="41"/>
      <c r="T72" s="41"/>
      <c r="U72" s="41"/>
      <c r="V72" s="41"/>
      <c r="W72" s="41"/>
    </row>
    <row r="73" spans="3:23" ht="35.1" customHeight="1" x14ac:dyDescent="0.25">
      <c r="C73" s="9">
        <v>1000</v>
      </c>
      <c r="D73" s="9">
        <v>1100</v>
      </c>
      <c r="E73" s="9">
        <v>113</v>
      </c>
      <c r="F73" s="138"/>
      <c r="G73" s="136" t="s">
        <v>162</v>
      </c>
      <c r="H73" s="126"/>
      <c r="I73" s="11"/>
      <c r="J73" s="12"/>
      <c r="K73" s="12"/>
      <c r="L73" s="12"/>
      <c r="M73" s="12"/>
      <c r="N73" s="12"/>
      <c r="O73" s="12"/>
      <c r="P73" s="12"/>
      <c r="Q73" s="19"/>
      <c r="R73" s="20"/>
      <c r="S73" s="41"/>
      <c r="T73" s="41"/>
      <c r="U73" s="41"/>
      <c r="V73" s="41"/>
      <c r="W73" s="41"/>
    </row>
    <row r="74" spans="3:23" ht="35.1" customHeight="1" x14ac:dyDescent="0.25">
      <c r="C74" s="9">
        <v>1000</v>
      </c>
      <c r="D74" s="9">
        <v>1100</v>
      </c>
      <c r="E74" s="9">
        <v>113</v>
      </c>
      <c r="F74" s="106"/>
      <c r="G74" s="10"/>
      <c r="H74" s="119"/>
      <c r="I74" s="11"/>
      <c r="J74" s="12"/>
      <c r="K74" s="12">
        <v>0</v>
      </c>
      <c r="L74" s="12">
        <f>J74-K74</f>
        <v>0</v>
      </c>
      <c r="M74" s="12"/>
      <c r="N74" s="12"/>
      <c r="O74" s="12"/>
      <c r="P74" s="12">
        <f>L74-O74</f>
        <v>0</v>
      </c>
      <c r="Q74" s="19"/>
      <c r="R74" s="20"/>
      <c r="S74" s="41"/>
      <c r="T74" s="41"/>
      <c r="U74" s="41"/>
      <c r="V74" s="41"/>
      <c r="W74" s="41"/>
    </row>
    <row r="75" spans="3:23" ht="35.1" customHeight="1" x14ac:dyDescent="0.25">
      <c r="C75" s="9">
        <v>1000</v>
      </c>
      <c r="D75" s="9">
        <v>1100</v>
      </c>
      <c r="E75" s="9">
        <v>113</v>
      </c>
      <c r="F75" s="138" t="s">
        <v>193</v>
      </c>
      <c r="G75" s="10" t="s">
        <v>50</v>
      </c>
      <c r="H75" s="126"/>
      <c r="I75" s="11">
        <v>15</v>
      </c>
      <c r="J75" s="13">
        <v>4953.2</v>
      </c>
      <c r="K75" s="13"/>
      <c r="L75" s="12">
        <f t="shared" ref="L75" si="17">J75+K75</f>
        <v>4953.2</v>
      </c>
      <c r="M75" s="13"/>
      <c r="N75" s="13">
        <v>453.2</v>
      </c>
      <c r="O75" s="30">
        <f>N75</f>
        <v>453.2</v>
      </c>
      <c r="P75" s="12">
        <f>L75-O75</f>
        <v>4500</v>
      </c>
      <c r="Q75" s="19"/>
      <c r="R75" s="20"/>
      <c r="S75" s="41"/>
      <c r="T75" s="41"/>
      <c r="U75" s="41"/>
      <c r="V75" s="41"/>
      <c r="W75" s="41"/>
    </row>
    <row r="76" spans="3:23" ht="35.1" customHeight="1" x14ac:dyDescent="0.25">
      <c r="C76" s="9">
        <v>1000</v>
      </c>
      <c r="D76" s="9">
        <v>1100</v>
      </c>
      <c r="E76" s="9">
        <v>113</v>
      </c>
      <c r="F76" s="138" t="s">
        <v>185</v>
      </c>
      <c r="G76" s="10" t="s">
        <v>181</v>
      </c>
      <c r="H76" s="126"/>
      <c r="I76" s="11">
        <v>15</v>
      </c>
      <c r="J76" s="12">
        <v>4298.5</v>
      </c>
      <c r="K76" s="12">
        <v>0</v>
      </c>
      <c r="L76" s="12">
        <f>J76-K76</f>
        <v>4298.5</v>
      </c>
      <c r="M76" s="12"/>
      <c r="N76" s="163">
        <v>348.5</v>
      </c>
      <c r="O76" s="12">
        <v>348.5</v>
      </c>
      <c r="P76" s="163">
        <f>L76-O76</f>
        <v>3950</v>
      </c>
      <c r="Q76" s="19"/>
      <c r="R76" s="20"/>
      <c r="S76" s="41"/>
      <c r="T76" s="41"/>
      <c r="U76" s="41"/>
      <c r="V76" s="41"/>
      <c r="W76" s="41"/>
    </row>
    <row r="77" spans="3:23" ht="35.1" customHeight="1" x14ac:dyDescent="0.25">
      <c r="C77" s="9">
        <v>1000</v>
      </c>
      <c r="D77" s="9">
        <v>1100</v>
      </c>
      <c r="E77" s="9">
        <v>113</v>
      </c>
      <c r="F77" s="106" t="s">
        <v>133</v>
      </c>
      <c r="G77" s="50" t="s">
        <v>51</v>
      </c>
      <c r="H77" s="138"/>
      <c r="I77" s="11">
        <v>15</v>
      </c>
      <c r="J77" s="12">
        <v>4298.5</v>
      </c>
      <c r="K77" s="12">
        <v>0</v>
      </c>
      <c r="L77" s="12">
        <f>J77-K77</f>
        <v>4298.5</v>
      </c>
      <c r="M77" s="12"/>
      <c r="N77" s="12">
        <v>348.5</v>
      </c>
      <c r="O77" s="12">
        <v>348.5</v>
      </c>
      <c r="P77" s="12">
        <f>L77-O77</f>
        <v>3950</v>
      </c>
      <c r="Q77" s="19"/>
      <c r="R77" s="20"/>
      <c r="S77" s="41"/>
      <c r="T77" s="41"/>
      <c r="U77" s="41"/>
      <c r="V77" s="41"/>
      <c r="W77" s="41"/>
    </row>
    <row r="78" spans="3:23" ht="28.5" customHeight="1" x14ac:dyDescent="0.25">
      <c r="C78" s="24"/>
      <c r="D78" s="24"/>
      <c r="E78" s="24"/>
      <c r="F78" s="24" t="s">
        <v>52</v>
      </c>
      <c r="G78" s="25"/>
      <c r="H78" s="61"/>
      <c r="I78" s="56"/>
      <c r="J78" s="27">
        <f>SUM(J72:J77)</f>
        <v>23091.200000000001</v>
      </c>
      <c r="K78" s="27">
        <f t="shared" ref="K78:P78" si="18">SUM(K72:K77)</f>
        <v>0</v>
      </c>
      <c r="L78" s="27">
        <f t="shared" si="18"/>
        <v>23091.200000000001</v>
      </c>
      <c r="M78" s="27">
        <f t="shared" si="18"/>
        <v>0</v>
      </c>
      <c r="N78" s="27">
        <f t="shared" si="18"/>
        <v>2550.1999999999998</v>
      </c>
      <c r="O78" s="27">
        <f t="shared" si="18"/>
        <v>2550.1999999999998</v>
      </c>
      <c r="P78" s="27">
        <f t="shared" si="18"/>
        <v>20541</v>
      </c>
      <c r="Q78" s="28"/>
      <c r="R78" s="20"/>
      <c r="S78" s="41"/>
      <c r="T78" s="41"/>
      <c r="U78" s="41"/>
      <c r="V78" s="41"/>
      <c r="W78" s="41"/>
    </row>
    <row r="79" spans="3:23" ht="27" customHeight="1" x14ac:dyDescent="0.25">
      <c r="C79" s="43"/>
      <c r="D79" s="43"/>
      <c r="E79" s="43"/>
      <c r="F79" s="44"/>
      <c r="G79" s="15"/>
      <c r="H79" s="100"/>
      <c r="I79" s="45"/>
      <c r="J79" s="45"/>
      <c r="K79" s="45"/>
      <c r="L79" s="45"/>
      <c r="M79" s="45"/>
      <c r="N79" s="45"/>
      <c r="O79" s="45"/>
      <c r="P79" s="45"/>
      <c r="Q79" s="14"/>
      <c r="R79" s="41"/>
      <c r="S79" s="41"/>
      <c r="T79" s="41"/>
      <c r="U79" s="41"/>
      <c r="V79" s="41"/>
      <c r="W79" s="41"/>
    </row>
    <row r="80" spans="3:23" ht="27" customHeight="1" x14ac:dyDescent="0.25">
      <c r="C80" s="43"/>
      <c r="D80" s="43"/>
      <c r="E80" s="43"/>
      <c r="F80" s="44"/>
      <c r="G80" s="15"/>
      <c r="H80" s="100"/>
      <c r="I80" s="45"/>
      <c r="J80" s="45"/>
      <c r="K80" s="45"/>
      <c r="L80" s="45"/>
      <c r="M80" s="45"/>
      <c r="N80" s="45"/>
      <c r="O80" s="45"/>
      <c r="P80" s="45"/>
      <c r="Q80" s="14"/>
      <c r="R80" s="41"/>
      <c r="S80" s="41"/>
      <c r="T80" s="41"/>
      <c r="U80" s="41"/>
      <c r="V80" s="41"/>
      <c r="W80" s="41"/>
    </row>
    <row r="81" spans="2:23" ht="27" customHeight="1" x14ac:dyDescent="0.25">
      <c r="C81" s="43"/>
      <c r="D81" s="43"/>
      <c r="E81" s="43"/>
      <c r="F81" s="391"/>
      <c r="G81" s="391"/>
      <c r="H81" s="391"/>
      <c r="Q81" s="14"/>
      <c r="R81" s="41"/>
      <c r="S81" s="41"/>
      <c r="T81" s="41"/>
      <c r="U81" s="41"/>
      <c r="V81" s="41"/>
      <c r="W81" s="41"/>
    </row>
    <row r="82" spans="2:23" ht="27" customHeight="1" x14ac:dyDescent="0.25">
      <c r="C82" s="43"/>
      <c r="D82" s="43"/>
      <c r="E82" s="43"/>
      <c r="F82" s="391" t="s">
        <v>0</v>
      </c>
      <c r="G82" s="391"/>
      <c r="H82" s="391"/>
      <c r="I82" s="45"/>
      <c r="J82" s="45"/>
      <c r="K82" s="45"/>
      <c r="L82" s="45"/>
      <c r="M82" s="45"/>
      <c r="N82" s="45"/>
      <c r="O82" s="45"/>
      <c r="P82" s="45"/>
      <c r="Q82" s="14"/>
      <c r="R82" s="41"/>
      <c r="S82" s="41"/>
      <c r="T82" s="41"/>
      <c r="U82" s="41"/>
      <c r="V82" s="41"/>
      <c r="W82" s="41"/>
    </row>
    <row r="83" spans="2:23" ht="18" x14ac:dyDescent="0.25">
      <c r="C83" s="3"/>
      <c r="D83" s="41"/>
      <c r="E83" s="41"/>
      <c r="F83" s="391" t="s">
        <v>1</v>
      </c>
      <c r="G83" s="391"/>
      <c r="H83" s="391"/>
      <c r="I83" s="391" t="s">
        <v>212</v>
      </c>
      <c r="J83" s="391"/>
      <c r="K83" s="391"/>
      <c r="L83" s="391"/>
      <c r="M83" s="391"/>
      <c r="N83" s="391"/>
      <c r="O83" s="391"/>
      <c r="P83" s="391"/>
      <c r="Q83" s="41"/>
      <c r="R83" s="41"/>
      <c r="S83" s="20"/>
    </row>
    <row r="84" spans="2:23" ht="18" x14ac:dyDescent="0.25">
      <c r="C84" s="4"/>
      <c r="D84" s="41"/>
      <c r="E84" s="41"/>
      <c r="F84" s="413"/>
      <c r="G84" s="413"/>
      <c r="H84" s="413"/>
      <c r="I84" s="46"/>
      <c r="J84" s="46"/>
      <c r="K84" s="46"/>
      <c r="L84" s="46"/>
      <c r="M84" s="46"/>
      <c r="N84" s="46"/>
      <c r="O84" s="46"/>
      <c r="P84" s="46"/>
      <c r="Q84" s="41"/>
      <c r="R84" s="41"/>
      <c r="S84" s="20"/>
    </row>
    <row r="85" spans="2:23" x14ac:dyDescent="0.25">
      <c r="C85" s="402" t="s">
        <v>9</v>
      </c>
      <c r="D85" s="402" t="s">
        <v>10</v>
      </c>
      <c r="E85" s="402" t="s">
        <v>11</v>
      </c>
      <c r="F85" s="404" t="s">
        <v>2</v>
      </c>
      <c r="G85" s="404" t="s">
        <v>38</v>
      </c>
      <c r="H85" s="404" t="s">
        <v>4</v>
      </c>
      <c r="I85" s="409" t="s">
        <v>12</v>
      </c>
      <c r="J85" s="47" t="s">
        <v>56</v>
      </c>
      <c r="K85" s="48"/>
      <c r="L85" s="48"/>
      <c r="M85" s="423" t="s">
        <v>6</v>
      </c>
      <c r="N85" s="424"/>
      <c r="O85" s="425"/>
      <c r="P85" s="396" t="s">
        <v>7</v>
      </c>
      <c r="Q85" s="396" t="s">
        <v>8</v>
      </c>
      <c r="R85" s="41"/>
      <c r="S85" s="20"/>
    </row>
    <row r="86" spans="2:23" x14ac:dyDescent="0.25">
      <c r="C86" s="421"/>
      <c r="D86" s="421"/>
      <c r="E86" s="421"/>
      <c r="F86" s="405"/>
      <c r="G86" s="405"/>
      <c r="H86" s="405"/>
      <c r="I86" s="422"/>
      <c r="J86" s="409" t="s">
        <v>13</v>
      </c>
      <c r="K86" s="409" t="s">
        <v>14</v>
      </c>
      <c r="L86" s="428" t="s">
        <v>15</v>
      </c>
      <c r="M86" s="409" t="s">
        <v>16</v>
      </c>
      <c r="N86" s="402" t="s">
        <v>17</v>
      </c>
      <c r="O86" s="402" t="s">
        <v>18</v>
      </c>
      <c r="P86" s="397"/>
      <c r="Q86" s="397"/>
      <c r="R86" s="41"/>
      <c r="S86" s="20"/>
    </row>
    <row r="87" spans="2:23" ht="22.5" customHeight="1" x14ac:dyDescent="0.25">
      <c r="C87" s="403"/>
      <c r="D87" s="403"/>
      <c r="E87" s="403"/>
      <c r="F87" s="406"/>
      <c r="G87" s="406"/>
      <c r="H87" s="406"/>
      <c r="I87" s="410"/>
      <c r="J87" s="410"/>
      <c r="K87" s="410"/>
      <c r="L87" s="429"/>
      <c r="M87" s="410"/>
      <c r="N87" s="403"/>
      <c r="O87" s="403"/>
      <c r="P87" s="398"/>
      <c r="Q87" s="398"/>
      <c r="R87" s="41"/>
      <c r="S87" s="20"/>
    </row>
    <row r="88" spans="2:23" ht="35.1" customHeight="1" x14ac:dyDescent="0.25">
      <c r="C88" s="9">
        <v>1000</v>
      </c>
      <c r="D88" s="9">
        <v>1100</v>
      </c>
      <c r="E88" s="9">
        <v>113</v>
      </c>
      <c r="F88" s="138" t="s">
        <v>63</v>
      </c>
      <c r="G88" s="10" t="s">
        <v>64</v>
      </c>
      <c r="H88" s="126"/>
      <c r="I88" s="11">
        <v>15</v>
      </c>
      <c r="J88" s="12">
        <v>2730.31</v>
      </c>
      <c r="K88" s="12">
        <v>0</v>
      </c>
      <c r="L88" s="12">
        <f>J88+K88</f>
        <v>2730.31</v>
      </c>
      <c r="M88" s="12"/>
      <c r="N88" s="12">
        <v>30.31</v>
      </c>
      <c r="O88" s="12">
        <v>30.31</v>
      </c>
      <c r="P88" s="12">
        <f>L88-O88</f>
        <v>2700</v>
      </c>
      <c r="Q88" s="10"/>
      <c r="R88" s="41"/>
      <c r="S88" s="20"/>
    </row>
    <row r="89" spans="2:23" ht="35.1" customHeight="1" x14ac:dyDescent="0.25">
      <c r="C89" s="62"/>
      <c r="D89" s="62"/>
      <c r="E89" s="62"/>
      <c r="F89" s="24" t="s">
        <v>65</v>
      </c>
      <c r="G89" s="25"/>
      <c r="H89" s="61"/>
      <c r="I89" s="58"/>
      <c r="J89" s="27">
        <f>J88</f>
        <v>2730.31</v>
      </c>
      <c r="K89" s="27">
        <f t="shared" ref="K89:P89" si="19">K88</f>
        <v>0</v>
      </c>
      <c r="L89" s="27">
        <f t="shared" si="19"/>
        <v>2730.31</v>
      </c>
      <c r="M89" s="27">
        <f t="shared" si="19"/>
        <v>0</v>
      </c>
      <c r="N89" s="27">
        <f t="shared" si="19"/>
        <v>30.31</v>
      </c>
      <c r="O89" s="27">
        <f t="shared" si="19"/>
        <v>30.31</v>
      </c>
      <c r="P89" s="27">
        <f t="shared" si="19"/>
        <v>2700</v>
      </c>
      <c r="Q89" s="33"/>
      <c r="R89" s="41"/>
      <c r="S89" s="20"/>
    </row>
    <row r="90" spans="2:23" ht="35.1" customHeight="1" x14ac:dyDescent="0.25">
      <c r="C90" s="9">
        <v>1000</v>
      </c>
      <c r="D90" s="9">
        <v>1100</v>
      </c>
      <c r="E90" s="9">
        <v>113</v>
      </c>
      <c r="F90" s="137" t="s">
        <v>203</v>
      </c>
      <c r="G90" s="10" t="s">
        <v>66</v>
      </c>
      <c r="H90" s="202"/>
      <c r="I90" s="11">
        <v>15</v>
      </c>
      <c r="J90" s="12">
        <v>1620.67</v>
      </c>
      <c r="K90" s="12">
        <f>79.19+0.14</f>
        <v>79.33</v>
      </c>
      <c r="L90" s="12">
        <f>J90+K90</f>
        <v>1700</v>
      </c>
      <c r="M90" s="12"/>
      <c r="N90" s="12"/>
      <c r="O90" s="12"/>
      <c r="P90" s="12">
        <f>L90</f>
        <v>1700</v>
      </c>
      <c r="Q90" s="19"/>
      <c r="R90" s="41"/>
      <c r="S90" s="20"/>
    </row>
    <row r="91" spans="2:23" ht="35.1" customHeight="1" x14ac:dyDescent="0.25">
      <c r="C91" s="9">
        <v>1000</v>
      </c>
      <c r="D91" s="9">
        <v>1100</v>
      </c>
      <c r="E91" s="9">
        <v>113</v>
      </c>
      <c r="F91" s="138" t="s">
        <v>204</v>
      </c>
      <c r="G91" s="10" t="s">
        <v>67</v>
      </c>
      <c r="H91" s="126"/>
      <c r="I91" s="11">
        <v>15</v>
      </c>
      <c r="J91" s="114">
        <v>5562.4</v>
      </c>
      <c r="K91" s="114"/>
      <c r="L91" s="114">
        <f>J91-K91</f>
        <v>5562.4</v>
      </c>
      <c r="M91" s="114"/>
      <c r="N91" s="114">
        <v>562.4</v>
      </c>
      <c r="O91" s="114">
        <f>N91</f>
        <v>562.4</v>
      </c>
      <c r="P91" s="115">
        <f>L91-O91</f>
        <v>5000</v>
      </c>
      <c r="Q91" s="19"/>
      <c r="R91" s="41"/>
      <c r="S91" s="20"/>
    </row>
    <row r="92" spans="2:23" ht="35.1" customHeight="1" x14ac:dyDescent="0.25">
      <c r="B92" s="109"/>
      <c r="C92" s="9">
        <v>1000</v>
      </c>
      <c r="D92" s="9">
        <v>1100</v>
      </c>
      <c r="E92" s="9">
        <v>113</v>
      </c>
      <c r="F92" s="138" t="s">
        <v>167</v>
      </c>
      <c r="G92" s="10" t="s">
        <v>47</v>
      </c>
      <c r="H92" s="126"/>
      <c r="I92" s="11">
        <v>15</v>
      </c>
      <c r="J92" s="12">
        <v>2392.4299999999998</v>
      </c>
      <c r="K92" s="12">
        <f>19.95+0.62</f>
        <v>20.57</v>
      </c>
      <c r="L92" s="12">
        <f>J92+K92</f>
        <v>2413</v>
      </c>
      <c r="M92" s="12"/>
      <c r="N92" s="12"/>
      <c r="O92" s="12"/>
      <c r="P92" s="12">
        <f>L92-O92</f>
        <v>2413</v>
      </c>
      <c r="Q92" s="19"/>
      <c r="R92" s="41"/>
      <c r="S92" s="20"/>
    </row>
    <row r="93" spans="2:23" ht="35.1" customHeight="1" x14ac:dyDescent="0.25">
      <c r="C93" s="23"/>
      <c r="D93" s="23"/>
      <c r="E93" s="23"/>
      <c r="F93" s="25" t="s">
        <v>68</v>
      </c>
      <c r="G93" s="33"/>
      <c r="H93" s="120"/>
      <c r="I93" s="63"/>
      <c r="J93" s="27">
        <f>SUM(J90:J92)</f>
        <v>9575.5</v>
      </c>
      <c r="K93" s="27">
        <f t="shared" ref="K93:P93" si="20">SUM(K90:K92)</f>
        <v>99.9</v>
      </c>
      <c r="L93" s="27">
        <f t="shared" si="20"/>
        <v>9675.4</v>
      </c>
      <c r="M93" s="27">
        <f t="shared" si="20"/>
        <v>0</v>
      </c>
      <c r="N93" s="27">
        <f t="shared" si="20"/>
        <v>562.4</v>
      </c>
      <c r="O93" s="27">
        <f t="shared" si="20"/>
        <v>562.4</v>
      </c>
      <c r="P93" s="27">
        <f t="shared" si="20"/>
        <v>9113</v>
      </c>
      <c r="Q93" s="35"/>
      <c r="R93" s="41"/>
      <c r="S93" s="20"/>
    </row>
    <row r="94" spans="2:23" ht="35.1" customHeight="1" x14ac:dyDescent="0.25">
      <c r="C94" s="9">
        <v>1000</v>
      </c>
      <c r="D94" s="9">
        <v>1100</v>
      </c>
      <c r="E94" s="9">
        <v>113</v>
      </c>
      <c r="F94" s="137"/>
      <c r="G94" s="10" t="s">
        <v>69</v>
      </c>
      <c r="H94" s="139"/>
      <c r="I94" s="11"/>
      <c r="J94" s="12">
        <v>0</v>
      </c>
      <c r="K94" s="12"/>
      <c r="L94" s="12">
        <v>0</v>
      </c>
      <c r="M94" s="12"/>
      <c r="N94" s="12">
        <v>0</v>
      </c>
      <c r="O94" s="12">
        <f>N94</f>
        <v>0</v>
      </c>
      <c r="P94" s="12">
        <f>L94-O94</f>
        <v>0</v>
      </c>
      <c r="Q94" s="22"/>
      <c r="R94" s="41"/>
      <c r="S94" s="20"/>
    </row>
    <row r="95" spans="2:23" s="109" customFormat="1" ht="35.1" customHeight="1" x14ac:dyDescent="0.25">
      <c r="C95" s="29">
        <v>1000</v>
      </c>
      <c r="D95" s="29">
        <v>1100</v>
      </c>
      <c r="E95" s="29">
        <v>113</v>
      </c>
      <c r="F95" s="137" t="s">
        <v>172</v>
      </c>
      <c r="G95" s="18" t="s">
        <v>42</v>
      </c>
      <c r="H95" s="140"/>
      <c r="I95" s="11">
        <v>15</v>
      </c>
      <c r="J95" s="21">
        <v>3791.07</v>
      </c>
      <c r="K95" s="21">
        <v>0</v>
      </c>
      <c r="L95" s="21">
        <f>J95+K95</f>
        <v>3791.07</v>
      </c>
      <c r="M95" s="21"/>
      <c r="N95" s="21">
        <v>291.07</v>
      </c>
      <c r="O95" s="21">
        <v>291.07</v>
      </c>
      <c r="P95" s="13">
        <f>L95-O95</f>
        <v>3500</v>
      </c>
      <c r="Q95" s="22"/>
      <c r="R95" s="41"/>
      <c r="S95" s="20"/>
    </row>
    <row r="96" spans="2:23" ht="35.1" customHeight="1" x14ac:dyDescent="0.25">
      <c r="C96" s="9">
        <v>1000</v>
      </c>
      <c r="D96" s="9">
        <v>1100</v>
      </c>
      <c r="E96" s="9">
        <v>113</v>
      </c>
      <c r="F96" s="106" t="s">
        <v>140</v>
      </c>
      <c r="G96" s="10" t="s">
        <v>69</v>
      </c>
      <c r="H96" s="139"/>
      <c r="I96" s="11">
        <v>15</v>
      </c>
      <c r="J96" s="12">
        <v>3426.28</v>
      </c>
      <c r="K96" s="12"/>
      <c r="L96" s="12">
        <f>J96+K96</f>
        <v>3426.28</v>
      </c>
      <c r="M96" s="12"/>
      <c r="N96" s="12">
        <v>126.28</v>
      </c>
      <c r="O96" s="12">
        <f t="shared" ref="O96:O97" si="21">N96</f>
        <v>126.28</v>
      </c>
      <c r="P96" s="12">
        <f t="shared" ref="P96:P98" si="22">L96-O96</f>
        <v>3300</v>
      </c>
      <c r="Q96" s="22"/>
      <c r="R96" s="41"/>
      <c r="S96" s="20"/>
    </row>
    <row r="97" spans="1:19" ht="37.5" customHeight="1" x14ac:dyDescent="0.25">
      <c r="C97" s="9">
        <v>1000</v>
      </c>
      <c r="D97" s="9">
        <v>1100</v>
      </c>
      <c r="E97" s="9">
        <v>113</v>
      </c>
      <c r="F97" s="138" t="s">
        <v>188</v>
      </c>
      <c r="G97" s="10" t="s">
        <v>69</v>
      </c>
      <c r="H97" s="121"/>
      <c r="I97" s="11">
        <v>15</v>
      </c>
      <c r="J97" s="12">
        <v>3426.28</v>
      </c>
      <c r="K97" s="12"/>
      <c r="L97" s="12">
        <f>J97+K97</f>
        <v>3426.28</v>
      </c>
      <c r="M97" s="12"/>
      <c r="N97" s="12">
        <v>126.28</v>
      </c>
      <c r="O97" s="12">
        <f t="shared" si="21"/>
        <v>126.28</v>
      </c>
      <c r="P97" s="12">
        <f t="shared" si="22"/>
        <v>3300</v>
      </c>
      <c r="Q97" s="22"/>
      <c r="R97" s="41"/>
      <c r="S97" s="20"/>
    </row>
    <row r="98" spans="1:19" s="109" customFormat="1" ht="37.5" customHeight="1" x14ac:dyDescent="0.25">
      <c r="C98" s="29">
        <v>1000</v>
      </c>
      <c r="D98" s="29">
        <v>1100</v>
      </c>
      <c r="E98" s="29">
        <v>113</v>
      </c>
      <c r="F98" s="106"/>
      <c r="G98" s="10" t="s">
        <v>69</v>
      </c>
      <c r="H98" s="140"/>
      <c r="I98" s="11"/>
      <c r="J98" s="12"/>
      <c r="K98" s="12"/>
      <c r="L98" s="12">
        <f>J98+K98</f>
        <v>0</v>
      </c>
      <c r="M98" s="12"/>
      <c r="N98" s="12"/>
      <c r="O98" s="12"/>
      <c r="P98" s="12">
        <f t="shared" si="22"/>
        <v>0</v>
      </c>
      <c r="Q98" s="22"/>
      <c r="R98" s="41"/>
      <c r="S98" s="20"/>
    </row>
    <row r="99" spans="1:19" ht="37.5" customHeight="1" x14ac:dyDescent="0.25">
      <c r="C99" s="9">
        <v>1000</v>
      </c>
      <c r="D99" s="9">
        <v>1100</v>
      </c>
      <c r="E99" s="9">
        <v>113</v>
      </c>
      <c r="F99" s="138"/>
      <c r="G99" s="10"/>
      <c r="H99" s="126"/>
      <c r="I99" s="11"/>
      <c r="J99" s="12"/>
      <c r="K99" s="12"/>
      <c r="L99" s="12"/>
      <c r="M99" s="12"/>
      <c r="N99" s="12"/>
      <c r="O99" s="12"/>
      <c r="P99" s="12"/>
      <c r="Q99" s="205"/>
      <c r="R99" s="41"/>
      <c r="S99" s="41"/>
    </row>
    <row r="100" spans="1:19" ht="37.5" customHeight="1" x14ac:dyDescent="0.25">
      <c r="A100" t="s">
        <v>199</v>
      </c>
      <c r="C100" s="54"/>
      <c r="D100" s="54"/>
      <c r="E100" s="54"/>
      <c r="F100" s="54" t="s">
        <v>70</v>
      </c>
      <c r="G100" s="70"/>
      <c r="H100" s="129"/>
      <c r="I100" s="71"/>
      <c r="J100" s="72">
        <f>SUM(J94:J99)</f>
        <v>10643.630000000001</v>
      </c>
      <c r="K100" s="72">
        <f t="shared" ref="K100:P100" si="23">SUM(K94:K99)</f>
        <v>0</v>
      </c>
      <c r="L100" s="72">
        <f t="shared" si="23"/>
        <v>10643.630000000001</v>
      </c>
      <c r="M100" s="72">
        <f t="shared" si="23"/>
        <v>0</v>
      </c>
      <c r="N100" s="72">
        <f t="shared" si="23"/>
        <v>543.63</v>
      </c>
      <c r="O100" s="72">
        <f t="shared" si="23"/>
        <v>543.63</v>
      </c>
      <c r="P100" s="72">
        <f t="shared" si="23"/>
        <v>10100</v>
      </c>
      <c r="Q100" s="24"/>
      <c r="R100" s="41"/>
      <c r="S100" s="41"/>
    </row>
    <row r="101" spans="1:19" x14ac:dyDescent="0.25">
      <c r="C101" s="43"/>
      <c r="D101" s="43"/>
      <c r="E101" s="43"/>
      <c r="F101" s="43"/>
      <c r="G101" s="141"/>
      <c r="H101" s="209"/>
      <c r="I101" s="142"/>
      <c r="J101" s="143"/>
      <c r="K101" s="143"/>
      <c r="L101" s="143"/>
      <c r="M101" s="143"/>
      <c r="N101" s="143"/>
      <c r="O101" s="143"/>
      <c r="P101" s="143"/>
      <c r="Q101" s="44"/>
      <c r="R101" s="41"/>
      <c r="S101" s="41"/>
    </row>
    <row r="102" spans="1:19" ht="18" x14ac:dyDescent="0.25">
      <c r="C102" s="43"/>
      <c r="D102" s="43"/>
      <c r="E102" s="43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14"/>
      <c r="R102" s="41"/>
      <c r="S102" s="20"/>
    </row>
    <row r="103" spans="1:19" ht="18" x14ac:dyDescent="0.25">
      <c r="C103" s="43"/>
      <c r="D103" s="43"/>
      <c r="E103" s="43"/>
      <c r="F103" s="391" t="s">
        <v>0</v>
      </c>
      <c r="G103" s="391"/>
      <c r="H103" s="391"/>
      <c r="I103" s="45"/>
      <c r="J103" s="45"/>
      <c r="K103" s="45"/>
      <c r="L103" s="45"/>
      <c r="M103" s="45"/>
      <c r="N103" s="45"/>
      <c r="O103" s="45"/>
      <c r="P103" s="45"/>
      <c r="Q103" s="14"/>
      <c r="R103" s="41"/>
      <c r="S103" s="20"/>
    </row>
    <row r="104" spans="1:19" ht="18" x14ac:dyDescent="0.25">
      <c r="C104" s="3"/>
      <c r="D104" s="41"/>
      <c r="E104" s="41"/>
      <c r="F104" s="391" t="s">
        <v>1</v>
      </c>
      <c r="G104" s="391"/>
      <c r="H104" s="391"/>
      <c r="I104" s="391" t="s">
        <v>212</v>
      </c>
      <c r="J104" s="391"/>
      <c r="K104" s="391"/>
      <c r="L104" s="391"/>
      <c r="M104" s="391"/>
      <c r="N104" s="391"/>
      <c r="O104" s="391"/>
      <c r="P104" s="391"/>
      <c r="Q104" s="41"/>
      <c r="R104" s="41"/>
      <c r="S104" s="20"/>
    </row>
    <row r="105" spans="1:19" ht="30.75" customHeight="1" x14ac:dyDescent="0.25">
      <c r="C105" s="4"/>
      <c r="D105" s="41"/>
      <c r="E105" s="41"/>
      <c r="F105" s="413"/>
      <c r="G105" s="413"/>
      <c r="H105" s="413"/>
      <c r="I105" s="46"/>
      <c r="J105" s="46"/>
      <c r="K105" s="46"/>
      <c r="L105" s="46"/>
      <c r="M105" s="46"/>
      <c r="N105" s="46"/>
      <c r="O105" s="46"/>
      <c r="P105" s="46"/>
      <c r="Q105" s="41"/>
      <c r="R105" s="41"/>
      <c r="S105" s="20"/>
    </row>
    <row r="106" spans="1:19" x14ac:dyDescent="0.25">
      <c r="C106" s="402" t="s">
        <v>9</v>
      </c>
      <c r="D106" s="402" t="s">
        <v>10</v>
      </c>
      <c r="E106" s="402" t="s">
        <v>11</v>
      </c>
      <c r="F106" s="404" t="s">
        <v>2</v>
      </c>
      <c r="G106" s="404" t="s">
        <v>38</v>
      </c>
      <c r="H106" s="404" t="s">
        <v>4</v>
      </c>
      <c r="I106" s="409" t="s">
        <v>12</v>
      </c>
      <c r="J106" s="47" t="s">
        <v>56</v>
      </c>
      <c r="K106" s="48"/>
      <c r="L106" s="48"/>
      <c r="M106" s="423" t="s">
        <v>6</v>
      </c>
      <c r="N106" s="424"/>
      <c r="O106" s="425"/>
      <c r="P106" s="396" t="s">
        <v>7</v>
      </c>
      <c r="Q106" s="396" t="s">
        <v>8</v>
      </c>
      <c r="R106" s="41"/>
      <c r="S106" s="20"/>
    </row>
    <row r="107" spans="1:19" x14ac:dyDescent="0.25">
      <c r="C107" s="421"/>
      <c r="D107" s="421"/>
      <c r="E107" s="421"/>
      <c r="F107" s="405"/>
      <c r="G107" s="405"/>
      <c r="H107" s="405"/>
      <c r="I107" s="422"/>
      <c r="J107" s="409" t="s">
        <v>13</v>
      </c>
      <c r="K107" s="409" t="s">
        <v>14</v>
      </c>
      <c r="L107" s="428" t="s">
        <v>15</v>
      </c>
      <c r="M107" s="409" t="s">
        <v>16</v>
      </c>
      <c r="N107" s="402" t="s">
        <v>17</v>
      </c>
      <c r="O107" s="402" t="s">
        <v>18</v>
      </c>
      <c r="P107" s="397"/>
      <c r="Q107" s="397"/>
      <c r="R107" s="41"/>
      <c r="S107" s="20"/>
    </row>
    <row r="108" spans="1:19" x14ac:dyDescent="0.25">
      <c r="C108" s="403"/>
      <c r="D108" s="403"/>
      <c r="E108" s="403"/>
      <c r="F108" s="406"/>
      <c r="G108" s="406"/>
      <c r="H108" s="406"/>
      <c r="I108" s="410"/>
      <c r="J108" s="410"/>
      <c r="K108" s="410"/>
      <c r="L108" s="429"/>
      <c r="M108" s="410"/>
      <c r="N108" s="403"/>
      <c r="O108" s="403"/>
      <c r="P108" s="398"/>
      <c r="Q108" s="398"/>
      <c r="R108" s="41"/>
      <c r="S108" s="20"/>
    </row>
    <row r="109" spans="1:19" ht="35.25" customHeight="1" x14ac:dyDescent="0.25">
      <c r="C109" s="9">
        <v>1000</v>
      </c>
      <c r="D109" s="9">
        <v>1100</v>
      </c>
      <c r="E109" s="9">
        <v>113</v>
      </c>
      <c r="F109" s="137" t="s">
        <v>141</v>
      </c>
      <c r="G109" s="73" t="s">
        <v>71</v>
      </c>
      <c r="H109" s="119"/>
      <c r="I109" s="11">
        <v>15</v>
      </c>
      <c r="J109" s="21">
        <v>4596</v>
      </c>
      <c r="K109" s="21">
        <v>0</v>
      </c>
      <c r="L109" s="21">
        <f>J109-K109</f>
        <v>4596</v>
      </c>
      <c r="M109" s="21"/>
      <c r="N109" s="21">
        <v>396</v>
      </c>
      <c r="O109" s="21">
        <f>N109</f>
        <v>396</v>
      </c>
      <c r="P109" s="13">
        <f>L109-O109</f>
        <v>4200</v>
      </c>
      <c r="Q109" s="205"/>
      <c r="R109" s="41"/>
      <c r="S109" s="41"/>
    </row>
    <row r="110" spans="1:19" ht="35.25" customHeight="1" x14ac:dyDescent="0.25">
      <c r="C110" s="9">
        <v>1000</v>
      </c>
      <c r="D110" s="9">
        <v>1100</v>
      </c>
      <c r="E110" s="9">
        <v>113</v>
      </c>
      <c r="F110" s="138"/>
      <c r="G110" s="39" t="s">
        <v>72</v>
      </c>
      <c r="H110" s="126"/>
      <c r="I110" s="11"/>
      <c r="J110" s="12"/>
      <c r="K110" s="12"/>
      <c r="L110" s="12"/>
      <c r="M110" s="12"/>
      <c r="N110" s="12"/>
      <c r="O110" s="12">
        <v>0</v>
      </c>
      <c r="P110" s="12">
        <f t="shared" ref="P110" si="24">L110-O110</f>
        <v>0</v>
      </c>
      <c r="Q110" s="205"/>
      <c r="R110" s="41"/>
      <c r="S110" s="41"/>
    </row>
    <row r="111" spans="1:19" ht="35.25" customHeight="1" x14ac:dyDescent="0.25">
      <c r="C111" s="9">
        <v>1000</v>
      </c>
      <c r="D111" s="9">
        <v>1100</v>
      </c>
      <c r="E111" s="9">
        <v>113</v>
      </c>
      <c r="F111" s="138"/>
      <c r="G111" s="39" t="s">
        <v>73</v>
      </c>
      <c r="H111" s="126"/>
      <c r="I111" s="11"/>
      <c r="J111" s="163"/>
      <c r="K111" s="12"/>
      <c r="L111" s="12"/>
      <c r="M111" s="12"/>
      <c r="N111" s="12">
        <v>0</v>
      </c>
      <c r="O111" s="12">
        <v>0</v>
      </c>
      <c r="P111" s="12"/>
      <c r="Q111" s="205"/>
      <c r="R111" s="41"/>
      <c r="S111" s="41"/>
    </row>
    <row r="112" spans="1:19" ht="35.25" customHeight="1" x14ac:dyDescent="0.25">
      <c r="C112" s="9">
        <v>1000</v>
      </c>
      <c r="D112" s="9">
        <v>1100</v>
      </c>
      <c r="E112" s="9">
        <v>113</v>
      </c>
      <c r="F112" s="137" t="s">
        <v>142</v>
      </c>
      <c r="G112" s="39" t="s">
        <v>73</v>
      </c>
      <c r="H112" s="138"/>
      <c r="I112" s="11">
        <v>15</v>
      </c>
      <c r="J112" s="12">
        <v>2310.4</v>
      </c>
      <c r="K112" s="12">
        <v>39.6</v>
      </c>
      <c r="L112" s="12">
        <f>J112+K112</f>
        <v>2350</v>
      </c>
      <c r="M112" s="12"/>
      <c r="N112" s="12"/>
      <c r="O112" s="12"/>
      <c r="P112" s="12">
        <f>L112-O112</f>
        <v>2350</v>
      </c>
      <c r="Q112" s="205"/>
      <c r="R112" s="41"/>
      <c r="S112" s="41"/>
    </row>
    <row r="113" spans="2:19" ht="35.25" customHeight="1" x14ac:dyDescent="0.25">
      <c r="C113" s="9">
        <v>1000</v>
      </c>
      <c r="D113" s="9">
        <v>1100</v>
      </c>
      <c r="E113" s="9">
        <v>113</v>
      </c>
      <c r="F113" s="106" t="s">
        <v>158</v>
      </c>
      <c r="G113" s="39" t="s">
        <v>73</v>
      </c>
      <c r="H113" s="138"/>
      <c r="I113" s="11">
        <v>15</v>
      </c>
      <c r="J113" s="12">
        <v>2310.4</v>
      </c>
      <c r="K113" s="12">
        <v>39.6</v>
      </c>
      <c r="L113" s="12">
        <f>J113+K113</f>
        <v>2350</v>
      </c>
      <c r="M113" s="12"/>
      <c r="N113" s="12"/>
      <c r="O113" s="12"/>
      <c r="P113" s="12">
        <f>L113-O113</f>
        <v>2350</v>
      </c>
      <c r="Q113" s="205"/>
      <c r="R113" s="41"/>
      <c r="S113" s="41"/>
    </row>
    <row r="114" spans="2:19" ht="35.25" customHeight="1" x14ac:dyDescent="0.25">
      <c r="C114" s="9">
        <v>1000</v>
      </c>
      <c r="D114" s="9">
        <v>1100</v>
      </c>
      <c r="E114" s="9">
        <v>113</v>
      </c>
      <c r="F114" s="106" t="s">
        <v>143</v>
      </c>
      <c r="G114" s="10" t="s">
        <v>74</v>
      </c>
      <c r="H114" s="139"/>
      <c r="I114" s="11">
        <v>15</v>
      </c>
      <c r="J114" s="12">
        <v>3426.28</v>
      </c>
      <c r="K114" s="12"/>
      <c r="L114" s="12">
        <f>J114+K114</f>
        <v>3426.28</v>
      </c>
      <c r="M114" s="12"/>
      <c r="N114" s="12">
        <v>126.28</v>
      </c>
      <c r="O114" s="12">
        <f t="shared" ref="O114:O118" si="25">N114</f>
        <v>126.28</v>
      </c>
      <c r="P114" s="12">
        <f t="shared" ref="P114:P118" si="26">L114-O114</f>
        <v>3300</v>
      </c>
      <c r="Q114" s="205"/>
      <c r="R114" s="41"/>
      <c r="S114" s="41"/>
    </row>
    <row r="115" spans="2:19" ht="35.25" customHeight="1" x14ac:dyDescent="0.25">
      <c r="C115" s="9">
        <v>1000</v>
      </c>
      <c r="D115" s="9">
        <v>1100</v>
      </c>
      <c r="E115" s="9">
        <v>113</v>
      </c>
      <c r="F115" s="138" t="s">
        <v>168</v>
      </c>
      <c r="G115" s="39" t="s">
        <v>205</v>
      </c>
      <c r="H115" s="126"/>
      <c r="I115" s="11">
        <v>15</v>
      </c>
      <c r="J115" s="12">
        <v>3427.28</v>
      </c>
      <c r="K115" s="12"/>
      <c r="L115" s="12">
        <f>J115+K115</f>
        <v>3427.28</v>
      </c>
      <c r="M115" s="12"/>
      <c r="N115" s="12">
        <v>127.28</v>
      </c>
      <c r="O115" s="12">
        <f t="shared" si="25"/>
        <v>127.28</v>
      </c>
      <c r="P115" s="12">
        <f t="shared" si="26"/>
        <v>3300</v>
      </c>
      <c r="Q115" s="74"/>
      <c r="R115" s="41"/>
      <c r="S115" s="41"/>
    </row>
    <row r="116" spans="2:19" ht="35.25" customHeight="1" x14ac:dyDescent="0.25">
      <c r="C116" s="29">
        <v>1000</v>
      </c>
      <c r="D116" s="29">
        <v>1100</v>
      </c>
      <c r="E116" s="29">
        <v>113</v>
      </c>
      <c r="F116" s="106" t="s">
        <v>145</v>
      </c>
      <c r="G116" s="75" t="s">
        <v>74</v>
      </c>
      <c r="H116" s="139"/>
      <c r="I116" s="11">
        <v>15</v>
      </c>
      <c r="J116" s="12">
        <v>3426.28</v>
      </c>
      <c r="K116" s="13"/>
      <c r="L116" s="12">
        <f t="shared" ref="L116:L118" si="27">J116+K116</f>
        <v>3426.28</v>
      </c>
      <c r="M116" s="13"/>
      <c r="N116" s="12">
        <v>126.28</v>
      </c>
      <c r="O116" s="12">
        <f t="shared" si="25"/>
        <v>126.28</v>
      </c>
      <c r="P116" s="12">
        <f t="shared" si="26"/>
        <v>3300</v>
      </c>
      <c r="Q116" s="74"/>
      <c r="R116" s="41"/>
      <c r="S116" s="41"/>
    </row>
    <row r="117" spans="2:19" ht="35.25" customHeight="1" x14ac:dyDescent="0.25">
      <c r="C117" s="76">
        <v>1000</v>
      </c>
      <c r="D117" s="76">
        <v>1100</v>
      </c>
      <c r="E117" s="29">
        <v>113</v>
      </c>
      <c r="F117" s="137" t="s">
        <v>146</v>
      </c>
      <c r="G117" s="78" t="s">
        <v>75</v>
      </c>
      <c r="H117" s="139"/>
      <c r="I117" s="11">
        <v>15</v>
      </c>
      <c r="J117" s="12">
        <v>3426.28</v>
      </c>
      <c r="K117" s="12"/>
      <c r="L117" s="12">
        <f t="shared" si="27"/>
        <v>3426.28</v>
      </c>
      <c r="M117" s="12"/>
      <c r="N117" s="12">
        <v>126.28</v>
      </c>
      <c r="O117" s="12">
        <f t="shared" si="25"/>
        <v>126.28</v>
      </c>
      <c r="P117" s="12">
        <f t="shared" si="26"/>
        <v>3300</v>
      </c>
      <c r="Q117" s="74"/>
      <c r="R117" s="41"/>
      <c r="S117" s="41"/>
    </row>
    <row r="118" spans="2:19" ht="35.25" customHeight="1" x14ac:dyDescent="0.25">
      <c r="C118" s="9">
        <v>1000</v>
      </c>
      <c r="D118" s="9">
        <v>1100</v>
      </c>
      <c r="E118" s="9">
        <v>113</v>
      </c>
      <c r="F118" s="106" t="s">
        <v>147</v>
      </c>
      <c r="G118" s="10" t="s">
        <v>75</v>
      </c>
      <c r="H118" s="139"/>
      <c r="I118" s="11">
        <v>15</v>
      </c>
      <c r="J118" s="12">
        <v>3426.28</v>
      </c>
      <c r="K118" s="12"/>
      <c r="L118" s="12">
        <f t="shared" si="27"/>
        <v>3426.28</v>
      </c>
      <c r="M118" s="12"/>
      <c r="N118" s="12">
        <v>126.28</v>
      </c>
      <c r="O118" s="12">
        <f t="shared" si="25"/>
        <v>126.28</v>
      </c>
      <c r="P118" s="12">
        <f t="shared" si="26"/>
        <v>3300</v>
      </c>
      <c r="Q118" s="74"/>
      <c r="R118" s="41"/>
      <c r="S118" s="41"/>
    </row>
    <row r="119" spans="2:19" ht="35.25" customHeight="1" x14ac:dyDescent="0.25">
      <c r="C119" s="24"/>
      <c r="D119" s="24"/>
      <c r="E119" s="24"/>
      <c r="F119" s="81" t="s">
        <v>76</v>
      </c>
      <c r="G119" s="25"/>
      <c r="H119" s="34"/>
      <c r="I119" s="26"/>
      <c r="J119" s="27">
        <f>SUM(J109:J118)</f>
        <v>26349.199999999997</v>
      </c>
      <c r="K119" s="27">
        <f t="shared" ref="K119:P119" si="28">SUM(K109:K118)</f>
        <v>79.2</v>
      </c>
      <c r="L119" s="27">
        <f t="shared" si="28"/>
        <v>26428.399999999998</v>
      </c>
      <c r="M119" s="27">
        <f t="shared" si="28"/>
        <v>0</v>
      </c>
      <c r="N119" s="27">
        <f t="shared" si="28"/>
        <v>1028.3999999999999</v>
      </c>
      <c r="O119" s="27">
        <f t="shared" si="28"/>
        <v>1028.3999999999999</v>
      </c>
      <c r="P119" s="27">
        <f t="shared" si="28"/>
        <v>25400</v>
      </c>
      <c r="Q119" s="24"/>
      <c r="R119" s="41"/>
      <c r="S119" s="41"/>
    </row>
    <row r="120" spans="2:19" ht="35.25" customHeight="1" x14ac:dyDescent="0.25">
      <c r="C120" s="9">
        <v>1000</v>
      </c>
      <c r="D120" s="9">
        <v>1100</v>
      </c>
      <c r="E120" s="29">
        <v>113</v>
      </c>
      <c r="F120" s="137" t="s">
        <v>164</v>
      </c>
      <c r="G120" s="10" t="s">
        <v>77</v>
      </c>
      <c r="H120" s="124"/>
      <c r="I120" s="11">
        <v>15</v>
      </c>
      <c r="J120" s="12">
        <v>5075.04</v>
      </c>
      <c r="K120" s="12"/>
      <c r="L120" s="12">
        <f>J120</f>
        <v>5075.04</v>
      </c>
      <c r="M120" s="12"/>
      <c r="N120" s="12">
        <v>475.04</v>
      </c>
      <c r="O120" s="12">
        <v>475.04</v>
      </c>
      <c r="P120" s="12">
        <f>L120-O120</f>
        <v>4600</v>
      </c>
      <c r="Q120" s="19"/>
      <c r="R120" s="41"/>
      <c r="S120" s="41"/>
    </row>
    <row r="121" spans="2:19" ht="35.25" customHeight="1" x14ac:dyDescent="0.25">
      <c r="C121" s="54"/>
      <c r="D121" s="54"/>
      <c r="E121" s="54"/>
      <c r="F121" s="24" t="s">
        <v>78</v>
      </c>
      <c r="G121" s="25"/>
      <c r="H121" s="34"/>
      <c r="I121" s="82"/>
      <c r="J121" s="27">
        <f>SUM(J120)</f>
        <v>5075.04</v>
      </c>
      <c r="K121" s="27">
        <f t="shared" ref="K121:P121" si="29">SUM(K120)</f>
        <v>0</v>
      </c>
      <c r="L121" s="27">
        <f t="shared" si="29"/>
        <v>5075.04</v>
      </c>
      <c r="M121" s="27">
        <f t="shared" si="29"/>
        <v>0</v>
      </c>
      <c r="N121" s="27">
        <f t="shared" si="29"/>
        <v>475.04</v>
      </c>
      <c r="O121" s="27">
        <f t="shared" si="29"/>
        <v>475.04</v>
      </c>
      <c r="P121" s="27">
        <f t="shared" si="29"/>
        <v>4600</v>
      </c>
      <c r="Q121" s="28"/>
      <c r="R121" s="41"/>
      <c r="S121" s="41"/>
    </row>
    <row r="122" spans="2:19" ht="35.25" customHeight="1" x14ac:dyDescent="0.25">
      <c r="C122" s="9">
        <v>1000</v>
      </c>
      <c r="D122" s="9">
        <v>1100</v>
      </c>
      <c r="E122" s="9">
        <v>113</v>
      </c>
      <c r="F122" s="138" t="s">
        <v>79</v>
      </c>
      <c r="G122" s="10" t="s">
        <v>80</v>
      </c>
      <c r="H122" s="126"/>
      <c r="I122" s="11">
        <v>15</v>
      </c>
      <c r="J122" s="12">
        <v>5928.06</v>
      </c>
      <c r="K122" s="12"/>
      <c r="L122" s="12">
        <f>J122-K122</f>
        <v>5928.06</v>
      </c>
      <c r="M122" s="12"/>
      <c r="N122" s="12">
        <v>628.05999999999995</v>
      </c>
      <c r="O122" s="12">
        <v>628.05999999999995</v>
      </c>
      <c r="P122" s="12">
        <f t="shared" ref="P122:P130" si="30">L122-O122</f>
        <v>5300</v>
      </c>
      <c r="Q122" s="206"/>
      <c r="R122" s="41"/>
      <c r="S122" s="20"/>
    </row>
    <row r="123" spans="2:19" ht="35.25" customHeight="1" x14ac:dyDescent="0.25">
      <c r="C123" s="9">
        <v>1000</v>
      </c>
      <c r="D123" s="9">
        <v>1100</v>
      </c>
      <c r="E123" s="9">
        <v>113</v>
      </c>
      <c r="F123" s="134" t="s">
        <v>149</v>
      </c>
      <c r="G123" s="10" t="s">
        <v>83</v>
      </c>
      <c r="H123" s="138"/>
      <c r="I123" s="11">
        <v>15</v>
      </c>
      <c r="J123" s="21">
        <v>3791.07</v>
      </c>
      <c r="K123" s="21">
        <v>0</v>
      </c>
      <c r="L123" s="21">
        <f t="shared" ref="L123:L129" si="31">J123+K123</f>
        <v>3791.07</v>
      </c>
      <c r="M123" s="21"/>
      <c r="N123" s="21">
        <v>291.07</v>
      </c>
      <c r="O123" s="21">
        <v>291.07</v>
      </c>
      <c r="P123" s="13">
        <f t="shared" si="30"/>
        <v>3500</v>
      </c>
      <c r="Q123" s="206"/>
      <c r="R123" s="41"/>
      <c r="S123" s="20"/>
    </row>
    <row r="124" spans="2:19" ht="35.25" customHeight="1" x14ac:dyDescent="0.25">
      <c r="B124" s="109"/>
      <c r="C124" s="9">
        <v>1000</v>
      </c>
      <c r="D124" s="9">
        <v>1100</v>
      </c>
      <c r="E124" s="9">
        <v>113</v>
      </c>
      <c r="F124" s="138" t="s">
        <v>211</v>
      </c>
      <c r="G124" s="73" t="s">
        <v>84</v>
      </c>
      <c r="H124" s="126"/>
      <c r="I124" s="11">
        <v>15</v>
      </c>
      <c r="J124" s="21">
        <v>3791.07</v>
      </c>
      <c r="K124" s="21">
        <v>0</v>
      </c>
      <c r="L124" s="21">
        <f t="shared" si="31"/>
        <v>3791.07</v>
      </c>
      <c r="M124" s="21"/>
      <c r="N124" s="21">
        <v>291.07</v>
      </c>
      <c r="O124" s="21">
        <v>291.07</v>
      </c>
      <c r="P124" s="13">
        <f t="shared" si="30"/>
        <v>3500</v>
      </c>
      <c r="Q124" s="206"/>
      <c r="R124" s="41"/>
      <c r="S124" s="20"/>
    </row>
    <row r="125" spans="2:19" ht="35.25" customHeight="1" x14ac:dyDescent="0.25">
      <c r="C125" s="9">
        <v>1000</v>
      </c>
      <c r="D125" s="9">
        <v>1100</v>
      </c>
      <c r="E125" s="9">
        <v>113</v>
      </c>
      <c r="F125" s="138" t="s">
        <v>190</v>
      </c>
      <c r="G125" s="10" t="s">
        <v>83</v>
      </c>
      <c r="H125" s="126"/>
      <c r="I125" s="11">
        <v>15</v>
      </c>
      <c r="J125" s="21">
        <v>3791.07</v>
      </c>
      <c r="K125" s="21">
        <v>0</v>
      </c>
      <c r="L125" s="21">
        <f t="shared" si="31"/>
        <v>3791.07</v>
      </c>
      <c r="M125" s="21"/>
      <c r="N125" s="21">
        <v>291.07</v>
      </c>
      <c r="O125" s="21">
        <v>291.07</v>
      </c>
      <c r="P125" s="13">
        <f t="shared" si="30"/>
        <v>3500</v>
      </c>
      <c r="Q125" s="206"/>
      <c r="R125" s="41"/>
      <c r="S125" s="20"/>
    </row>
    <row r="126" spans="2:19" ht="35.25" customHeight="1" x14ac:dyDescent="0.25">
      <c r="C126" s="9">
        <v>1000</v>
      </c>
      <c r="D126" s="9">
        <v>1100</v>
      </c>
      <c r="E126" s="9">
        <v>113</v>
      </c>
      <c r="F126" s="138" t="s">
        <v>182</v>
      </c>
      <c r="G126" s="10" t="s">
        <v>83</v>
      </c>
      <c r="H126" s="126"/>
      <c r="I126" s="11">
        <v>15</v>
      </c>
      <c r="J126" s="21">
        <v>3791.07</v>
      </c>
      <c r="K126" s="21">
        <v>0</v>
      </c>
      <c r="L126" s="21">
        <f t="shared" si="31"/>
        <v>3791.07</v>
      </c>
      <c r="M126" s="21"/>
      <c r="N126" s="21">
        <v>291.07</v>
      </c>
      <c r="O126" s="21">
        <v>291.07</v>
      </c>
      <c r="P126" s="13">
        <f t="shared" si="30"/>
        <v>3500</v>
      </c>
      <c r="Q126" s="206"/>
      <c r="R126" s="41"/>
      <c r="S126" s="20"/>
    </row>
    <row r="127" spans="2:19" ht="35.25" customHeight="1" x14ac:dyDescent="0.25">
      <c r="C127" s="9">
        <v>1000</v>
      </c>
      <c r="D127" s="9">
        <v>1100</v>
      </c>
      <c r="E127" s="9">
        <v>113</v>
      </c>
      <c r="F127" s="138" t="s">
        <v>85</v>
      </c>
      <c r="G127" s="10" t="s">
        <v>83</v>
      </c>
      <c r="H127" s="126"/>
      <c r="I127" s="11">
        <v>15</v>
      </c>
      <c r="J127" s="21">
        <v>3791.07</v>
      </c>
      <c r="K127" s="21">
        <v>0</v>
      </c>
      <c r="L127" s="21">
        <f t="shared" si="31"/>
        <v>3791.07</v>
      </c>
      <c r="M127" s="21"/>
      <c r="N127" s="21">
        <v>291.07</v>
      </c>
      <c r="O127" s="21">
        <v>291.07</v>
      </c>
      <c r="P127" s="13">
        <f t="shared" si="30"/>
        <v>3500</v>
      </c>
      <c r="Q127" s="206"/>
      <c r="R127" s="41"/>
      <c r="S127" s="20"/>
    </row>
    <row r="128" spans="2:19" ht="35.25" customHeight="1" x14ac:dyDescent="0.25">
      <c r="C128" s="9">
        <v>1000</v>
      </c>
      <c r="D128" s="9">
        <v>1100</v>
      </c>
      <c r="E128" s="9">
        <v>113</v>
      </c>
      <c r="F128" s="138" t="s">
        <v>86</v>
      </c>
      <c r="G128" s="10" t="s">
        <v>83</v>
      </c>
      <c r="H128" s="126"/>
      <c r="I128" s="11">
        <v>15</v>
      </c>
      <c r="J128" s="21">
        <v>3791.07</v>
      </c>
      <c r="K128" s="21">
        <v>0</v>
      </c>
      <c r="L128" s="21">
        <f t="shared" si="31"/>
        <v>3791.07</v>
      </c>
      <c r="M128" s="21"/>
      <c r="N128" s="21">
        <v>291.07</v>
      </c>
      <c r="O128" s="21">
        <v>291.07</v>
      </c>
      <c r="P128" s="13">
        <f t="shared" si="30"/>
        <v>3500</v>
      </c>
      <c r="Q128" s="206"/>
      <c r="R128" s="41"/>
      <c r="S128" s="20"/>
    </row>
    <row r="129" spans="2:19" ht="35.25" customHeight="1" x14ac:dyDescent="0.25">
      <c r="C129" s="9">
        <v>1000</v>
      </c>
      <c r="D129" s="9">
        <v>1100</v>
      </c>
      <c r="E129" s="9">
        <v>113</v>
      </c>
      <c r="F129" s="138" t="s">
        <v>87</v>
      </c>
      <c r="G129" s="10" t="s">
        <v>83</v>
      </c>
      <c r="H129" s="126"/>
      <c r="I129" s="11">
        <v>15</v>
      </c>
      <c r="J129" s="21">
        <v>3791.07</v>
      </c>
      <c r="K129" s="21">
        <v>0</v>
      </c>
      <c r="L129" s="21">
        <f t="shared" si="31"/>
        <v>3791.07</v>
      </c>
      <c r="M129" s="21"/>
      <c r="N129" s="21">
        <v>291.07</v>
      </c>
      <c r="O129" s="21">
        <v>291.07</v>
      </c>
      <c r="P129" s="13">
        <f t="shared" si="30"/>
        <v>3500</v>
      </c>
      <c r="Q129" s="206"/>
      <c r="R129" s="41"/>
      <c r="S129" s="20"/>
    </row>
    <row r="130" spans="2:19" ht="35.25" customHeight="1" x14ac:dyDescent="0.25">
      <c r="C130" s="9">
        <v>1000</v>
      </c>
      <c r="D130" s="9">
        <v>1100</v>
      </c>
      <c r="E130" s="9">
        <v>113</v>
      </c>
      <c r="F130" s="77" t="s">
        <v>88</v>
      </c>
      <c r="G130" s="10" t="s">
        <v>89</v>
      </c>
      <c r="H130" s="130"/>
      <c r="I130" s="11">
        <v>15</v>
      </c>
      <c r="J130" s="12">
        <v>4357.84</v>
      </c>
      <c r="K130" s="12">
        <v>0</v>
      </c>
      <c r="L130" s="12">
        <f>J130-K130</f>
        <v>4357.84</v>
      </c>
      <c r="M130" s="12"/>
      <c r="N130" s="12">
        <v>357.84</v>
      </c>
      <c r="O130" s="12">
        <v>357.84</v>
      </c>
      <c r="P130" s="12">
        <f t="shared" si="30"/>
        <v>4000</v>
      </c>
      <c r="Q130" s="206"/>
      <c r="R130" s="41"/>
      <c r="S130" s="20"/>
    </row>
    <row r="131" spans="2:19" ht="35.25" customHeight="1" x14ac:dyDescent="0.25">
      <c r="C131" s="54"/>
      <c r="D131" s="54"/>
      <c r="E131" s="54"/>
      <c r="F131" s="24" t="s">
        <v>90</v>
      </c>
      <c r="G131" s="25"/>
      <c r="H131" s="34"/>
      <c r="I131" s="26"/>
      <c r="J131" s="27">
        <f>SUM(J122:J130)</f>
        <v>36823.39</v>
      </c>
      <c r="K131" s="27">
        <f t="shared" ref="K131:P131" si="32">SUM(K122:K130)</f>
        <v>0</v>
      </c>
      <c r="L131" s="27">
        <f t="shared" si="32"/>
        <v>36823.39</v>
      </c>
      <c r="M131" s="27">
        <f t="shared" si="32"/>
        <v>0</v>
      </c>
      <c r="N131" s="27">
        <f t="shared" si="32"/>
        <v>3023.3900000000003</v>
      </c>
      <c r="O131" s="27">
        <f t="shared" si="32"/>
        <v>3023.3900000000003</v>
      </c>
      <c r="P131" s="27">
        <f t="shared" si="32"/>
        <v>33800</v>
      </c>
      <c r="Q131" s="86"/>
      <c r="R131" s="41"/>
      <c r="S131" s="20"/>
    </row>
    <row r="132" spans="2:19" x14ac:dyDescent="0.25">
      <c r="C132" s="65"/>
      <c r="D132" s="65"/>
      <c r="E132" s="65"/>
      <c r="F132" s="83"/>
      <c r="G132" s="67"/>
      <c r="H132" s="128"/>
      <c r="I132" s="68"/>
      <c r="J132" s="69"/>
      <c r="K132" s="69"/>
      <c r="L132" s="69"/>
      <c r="M132" s="69"/>
      <c r="N132" s="69"/>
      <c r="O132" s="69"/>
      <c r="P132" s="69"/>
      <c r="Q132" s="44"/>
      <c r="R132" s="1"/>
      <c r="S132" s="1"/>
    </row>
    <row r="133" spans="2:19" x14ac:dyDescent="0.25">
      <c r="C133" s="65"/>
      <c r="D133" s="65"/>
      <c r="E133" s="65"/>
      <c r="F133" s="83"/>
      <c r="G133" s="67"/>
      <c r="H133" s="128"/>
      <c r="I133" s="68"/>
      <c r="J133" s="69"/>
      <c r="K133" s="69"/>
      <c r="L133" s="69"/>
      <c r="M133" s="69"/>
      <c r="N133" s="69"/>
      <c r="O133" s="69"/>
      <c r="P133" s="69"/>
      <c r="Q133" s="44"/>
      <c r="R133" s="1"/>
      <c r="S133" s="1"/>
    </row>
    <row r="134" spans="2:19" x14ac:dyDescent="0.25">
      <c r="C134" s="65"/>
      <c r="D134" s="65"/>
      <c r="E134" s="65"/>
      <c r="F134" s="83"/>
      <c r="G134" s="67"/>
      <c r="H134" s="128"/>
      <c r="I134" s="68"/>
      <c r="J134" s="69"/>
      <c r="K134" s="69"/>
      <c r="L134" s="69"/>
      <c r="M134" s="69"/>
      <c r="N134" s="69"/>
      <c r="O134" s="69"/>
      <c r="P134" s="69"/>
      <c r="Q134" s="44"/>
      <c r="R134" s="1"/>
      <c r="S134" s="1"/>
    </row>
    <row r="135" spans="2:19" ht="18" x14ac:dyDescent="0.25">
      <c r="C135" s="43"/>
      <c r="D135" s="43"/>
      <c r="E135" s="43"/>
      <c r="F135" s="391" t="s">
        <v>0</v>
      </c>
      <c r="G135" s="391"/>
      <c r="H135" s="391"/>
      <c r="I135" s="391" t="s">
        <v>212</v>
      </c>
      <c r="J135" s="391"/>
      <c r="K135" s="391"/>
      <c r="L135" s="391"/>
      <c r="M135" s="391"/>
      <c r="N135" s="391"/>
      <c r="O135" s="391"/>
      <c r="P135" s="391"/>
      <c r="Q135" s="92"/>
      <c r="R135" s="1"/>
      <c r="S135" s="1"/>
    </row>
    <row r="136" spans="2:19" ht="18" x14ac:dyDescent="0.25">
      <c r="C136" s="3"/>
      <c r="D136" s="41"/>
      <c r="E136" s="41"/>
      <c r="F136" s="391" t="s">
        <v>1</v>
      </c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41"/>
      <c r="R136" s="1"/>
      <c r="S136" s="1"/>
    </row>
    <row r="137" spans="2:19" x14ac:dyDescent="0.25">
      <c r="C137" s="84"/>
      <c r="D137" s="84"/>
      <c r="E137" s="84"/>
      <c r="F137" s="396" t="s">
        <v>2</v>
      </c>
      <c r="G137" s="396" t="s">
        <v>38</v>
      </c>
      <c r="H137" s="396" t="s">
        <v>4</v>
      </c>
      <c r="I137" s="409" t="s">
        <v>12</v>
      </c>
      <c r="J137" s="85" t="s">
        <v>56</v>
      </c>
      <c r="K137" s="48"/>
      <c r="L137" s="48"/>
      <c r="M137" s="423" t="s">
        <v>6</v>
      </c>
      <c r="N137" s="424"/>
      <c r="O137" s="425"/>
      <c r="P137" s="396" t="s">
        <v>7</v>
      </c>
      <c r="Q137" s="404" t="s">
        <v>8</v>
      </c>
      <c r="R137" s="1"/>
      <c r="S137" s="1"/>
    </row>
    <row r="138" spans="2:19" x14ac:dyDescent="0.25">
      <c r="C138" s="402" t="s">
        <v>9</v>
      </c>
      <c r="D138" s="402" t="s">
        <v>10</v>
      </c>
      <c r="E138" s="402" t="s">
        <v>11</v>
      </c>
      <c r="F138" s="397"/>
      <c r="G138" s="397"/>
      <c r="H138" s="397"/>
      <c r="I138" s="422"/>
      <c r="J138" s="409" t="s">
        <v>13</v>
      </c>
      <c r="K138" s="409" t="s">
        <v>14</v>
      </c>
      <c r="L138" s="428" t="s">
        <v>15</v>
      </c>
      <c r="M138" s="409" t="s">
        <v>16</v>
      </c>
      <c r="N138" s="402" t="s">
        <v>17</v>
      </c>
      <c r="O138" s="402" t="s">
        <v>18</v>
      </c>
      <c r="P138" s="397"/>
      <c r="Q138" s="405"/>
      <c r="R138" s="1"/>
      <c r="S138" s="1"/>
    </row>
    <row r="139" spans="2:19" x14ac:dyDescent="0.25">
      <c r="C139" s="403"/>
      <c r="D139" s="403"/>
      <c r="E139" s="403"/>
      <c r="F139" s="398"/>
      <c r="G139" s="398"/>
      <c r="H139" s="398"/>
      <c r="I139" s="410"/>
      <c r="J139" s="410"/>
      <c r="K139" s="410"/>
      <c r="L139" s="429"/>
      <c r="M139" s="410"/>
      <c r="N139" s="403"/>
      <c r="O139" s="403"/>
      <c r="P139" s="398"/>
      <c r="Q139" s="406"/>
      <c r="R139" s="1"/>
      <c r="S139" s="1"/>
    </row>
    <row r="140" spans="2:19" ht="46.5" customHeight="1" x14ac:dyDescent="0.25">
      <c r="B140" s="109"/>
      <c r="C140" s="11">
        <v>1000</v>
      </c>
      <c r="D140" s="11">
        <v>1100</v>
      </c>
      <c r="E140" s="11">
        <v>113</v>
      </c>
      <c r="F140" s="138" t="s">
        <v>201</v>
      </c>
      <c r="G140" s="87" t="s">
        <v>91</v>
      </c>
      <c r="H140" s="121"/>
      <c r="I140" s="29">
        <v>15</v>
      </c>
      <c r="J140" s="37">
        <v>4412.26</v>
      </c>
      <c r="K140" s="88">
        <v>0</v>
      </c>
      <c r="L140" s="37">
        <f>J140+K140</f>
        <v>4412.26</v>
      </c>
      <c r="M140" s="37"/>
      <c r="N140" s="37">
        <v>362.26</v>
      </c>
      <c r="O140" s="37">
        <f>N140</f>
        <v>362.26</v>
      </c>
      <c r="P140" s="37">
        <f>L140-O140</f>
        <v>4050</v>
      </c>
      <c r="Q140" s="206"/>
      <c r="R140" s="41"/>
      <c r="S140" s="20"/>
    </row>
    <row r="141" spans="2:19" ht="37.5" customHeight="1" x14ac:dyDescent="0.25">
      <c r="C141" s="40"/>
      <c r="D141" s="40"/>
      <c r="E141" s="40"/>
      <c r="F141" s="61" t="s">
        <v>92</v>
      </c>
      <c r="G141" s="89"/>
      <c r="H141" s="120"/>
      <c r="I141" s="61"/>
      <c r="J141" s="91">
        <f>SUM(J140)</f>
        <v>4412.26</v>
      </c>
      <c r="K141" s="91">
        <f t="shared" ref="K141:P141" si="33">SUM(K140)</f>
        <v>0</v>
      </c>
      <c r="L141" s="91">
        <f t="shared" si="33"/>
        <v>4412.26</v>
      </c>
      <c r="M141" s="91">
        <f t="shared" si="33"/>
        <v>0</v>
      </c>
      <c r="N141" s="91">
        <f t="shared" si="33"/>
        <v>362.26</v>
      </c>
      <c r="O141" s="91">
        <f t="shared" si="33"/>
        <v>362.26</v>
      </c>
      <c r="P141" s="91">
        <f t="shared" si="33"/>
        <v>4050</v>
      </c>
      <c r="Q141" s="86"/>
      <c r="R141" s="41"/>
      <c r="S141" s="20"/>
    </row>
    <row r="142" spans="2:19" ht="37.5" customHeight="1" x14ac:dyDescent="0.25">
      <c r="C142" s="29">
        <v>1000</v>
      </c>
      <c r="D142" s="29">
        <v>1100</v>
      </c>
      <c r="E142" s="29">
        <v>113</v>
      </c>
      <c r="F142" s="138" t="s">
        <v>93</v>
      </c>
      <c r="G142" s="18" t="s">
        <v>94</v>
      </c>
      <c r="H142" s="121"/>
      <c r="I142" s="11">
        <v>15</v>
      </c>
      <c r="J142" s="21">
        <v>3791.07</v>
      </c>
      <c r="K142" s="21">
        <v>0</v>
      </c>
      <c r="L142" s="21">
        <f>J142+K142</f>
        <v>3791.07</v>
      </c>
      <c r="M142" s="21"/>
      <c r="N142" s="21">
        <v>291.07</v>
      </c>
      <c r="O142" s="21">
        <v>291.07</v>
      </c>
      <c r="P142" s="13">
        <f t="shared" ref="P142:P149" si="34">L142-O142</f>
        <v>3500</v>
      </c>
      <c r="Q142" s="74"/>
      <c r="R142" s="1"/>
      <c r="S142" s="1"/>
    </row>
    <row r="143" spans="2:19" ht="37.5" customHeight="1" x14ac:dyDescent="0.25">
      <c r="C143" s="29">
        <v>1000</v>
      </c>
      <c r="D143" s="29">
        <v>1100</v>
      </c>
      <c r="E143" s="29">
        <v>113</v>
      </c>
      <c r="F143" s="138" t="s">
        <v>169</v>
      </c>
      <c r="G143" s="18" t="s">
        <v>94</v>
      </c>
      <c r="H143" s="121"/>
      <c r="I143" s="11">
        <v>15</v>
      </c>
      <c r="J143" s="21">
        <v>3791.07</v>
      </c>
      <c r="K143" s="21"/>
      <c r="L143" s="21">
        <f>J143-K143</f>
        <v>3791.07</v>
      </c>
      <c r="M143" s="21"/>
      <c r="N143" s="21">
        <v>291.07</v>
      </c>
      <c r="O143" s="21">
        <v>291.07</v>
      </c>
      <c r="P143" s="13">
        <f t="shared" si="34"/>
        <v>3500</v>
      </c>
      <c r="Q143" s="74"/>
      <c r="R143" s="1"/>
      <c r="S143" s="1"/>
    </row>
    <row r="144" spans="2:19" ht="37.5" customHeight="1" x14ac:dyDescent="0.25">
      <c r="C144" s="29">
        <v>1000</v>
      </c>
      <c r="D144" s="29">
        <v>1100</v>
      </c>
      <c r="E144" s="29">
        <v>113</v>
      </c>
      <c r="F144" s="138" t="s">
        <v>95</v>
      </c>
      <c r="G144" s="18" t="s">
        <v>96</v>
      </c>
      <c r="H144" s="121"/>
      <c r="I144" s="11">
        <v>15</v>
      </c>
      <c r="J144" s="21">
        <v>4596</v>
      </c>
      <c r="K144" s="21">
        <v>0</v>
      </c>
      <c r="L144" s="21">
        <f>J144-K144</f>
        <v>4596</v>
      </c>
      <c r="M144" s="21"/>
      <c r="N144" s="21">
        <v>396</v>
      </c>
      <c r="O144" s="21">
        <f>N144</f>
        <v>396</v>
      </c>
      <c r="P144" s="13">
        <f t="shared" si="34"/>
        <v>4200</v>
      </c>
      <c r="Q144" s="74"/>
      <c r="R144" s="1"/>
      <c r="S144" s="1"/>
    </row>
    <row r="145" spans="3:17" ht="37.5" customHeight="1" x14ac:dyDescent="0.25">
      <c r="C145" s="29">
        <v>1000</v>
      </c>
      <c r="D145" s="29">
        <v>1100</v>
      </c>
      <c r="E145" s="29">
        <v>113</v>
      </c>
      <c r="F145" s="138" t="s">
        <v>97</v>
      </c>
      <c r="G145" s="18" t="s">
        <v>98</v>
      </c>
      <c r="H145" s="121"/>
      <c r="I145" s="11">
        <v>15</v>
      </c>
      <c r="J145" s="21">
        <v>7350</v>
      </c>
      <c r="K145" s="21">
        <v>0</v>
      </c>
      <c r="L145" s="21">
        <f>J145+K145</f>
        <v>7350</v>
      </c>
      <c r="M145" s="21"/>
      <c r="N145" s="21">
        <v>931</v>
      </c>
      <c r="O145" s="21">
        <f>N145</f>
        <v>931</v>
      </c>
      <c r="P145" s="13">
        <f>L145-O145</f>
        <v>6419</v>
      </c>
      <c r="Q145" s="74"/>
    </row>
    <row r="146" spans="3:17" ht="37.5" customHeight="1" x14ac:dyDescent="0.25">
      <c r="C146" s="29">
        <v>1000</v>
      </c>
      <c r="D146" s="29">
        <v>1100</v>
      </c>
      <c r="E146" s="29">
        <v>113</v>
      </c>
      <c r="F146" s="138" t="s">
        <v>99</v>
      </c>
      <c r="G146" s="18" t="s">
        <v>100</v>
      </c>
      <c r="H146" s="121"/>
      <c r="I146" s="11">
        <v>15</v>
      </c>
      <c r="J146" s="21">
        <v>3201.86</v>
      </c>
      <c r="K146" s="21">
        <v>0</v>
      </c>
      <c r="L146" s="21">
        <v>3201.86</v>
      </c>
      <c r="M146" s="21"/>
      <c r="N146" s="21">
        <v>101.86</v>
      </c>
      <c r="O146" s="21">
        <v>101.86</v>
      </c>
      <c r="P146" s="13">
        <f t="shared" si="34"/>
        <v>3100</v>
      </c>
      <c r="Q146" s="74"/>
    </row>
    <row r="147" spans="3:17" ht="37.5" customHeight="1" x14ac:dyDescent="0.25">
      <c r="C147" s="9">
        <v>1000</v>
      </c>
      <c r="D147" s="9">
        <v>1100</v>
      </c>
      <c r="E147" s="9">
        <v>113</v>
      </c>
      <c r="F147" s="138" t="s">
        <v>101</v>
      </c>
      <c r="G147" s="18" t="s">
        <v>102</v>
      </c>
      <c r="H147" s="121"/>
      <c r="I147" s="11">
        <v>15</v>
      </c>
      <c r="J147" s="21">
        <v>4417.3599999999997</v>
      </c>
      <c r="K147" s="21"/>
      <c r="L147" s="21">
        <f>J147-K147</f>
        <v>4417.3599999999997</v>
      </c>
      <c r="M147" s="21"/>
      <c r="N147" s="21">
        <v>367.36</v>
      </c>
      <c r="O147" s="21">
        <f>N147</f>
        <v>367.36</v>
      </c>
      <c r="P147" s="13">
        <f t="shared" si="34"/>
        <v>4049.9999999999995</v>
      </c>
      <c r="Q147" s="22"/>
    </row>
    <row r="148" spans="3:17" ht="37.5" customHeight="1" x14ac:dyDescent="0.25">
      <c r="C148" s="9">
        <v>1000</v>
      </c>
      <c r="D148" s="9">
        <v>1100</v>
      </c>
      <c r="E148" s="9">
        <v>113</v>
      </c>
      <c r="F148" s="138" t="s">
        <v>103</v>
      </c>
      <c r="G148" s="18" t="s">
        <v>102</v>
      </c>
      <c r="H148" s="121"/>
      <c r="I148" s="11">
        <v>15</v>
      </c>
      <c r="J148" s="21">
        <v>4596</v>
      </c>
      <c r="K148" s="21">
        <v>0</v>
      </c>
      <c r="L148" s="21">
        <f>J148-K148</f>
        <v>4596</v>
      </c>
      <c r="M148" s="21"/>
      <c r="N148" s="21">
        <v>396</v>
      </c>
      <c r="O148" s="21">
        <f>N148</f>
        <v>396</v>
      </c>
      <c r="P148" s="13">
        <f t="shared" si="34"/>
        <v>4200</v>
      </c>
      <c r="Q148" s="22"/>
    </row>
    <row r="149" spans="3:17" ht="37.5" customHeight="1" x14ac:dyDescent="0.25">
      <c r="C149" s="9">
        <v>1000</v>
      </c>
      <c r="D149" s="9">
        <v>1100</v>
      </c>
      <c r="E149" s="9">
        <v>113</v>
      </c>
      <c r="F149" s="138" t="s">
        <v>104</v>
      </c>
      <c r="G149" s="18" t="s">
        <v>102</v>
      </c>
      <c r="H149" s="126"/>
      <c r="I149" s="11">
        <v>15</v>
      </c>
      <c r="J149" s="21">
        <v>4596</v>
      </c>
      <c r="K149" s="21">
        <v>0</v>
      </c>
      <c r="L149" s="21">
        <f>J149-K149</f>
        <v>4596</v>
      </c>
      <c r="M149" s="21"/>
      <c r="N149" s="21">
        <v>396</v>
      </c>
      <c r="O149" s="21">
        <f>N149</f>
        <v>396</v>
      </c>
      <c r="P149" s="13">
        <f t="shared" si="34"/>
        <v>4200</v>
      </c>
      <c r="Q149" s="22"/>
    </row>
    <row r="150" spans="3:17" ht="37.5" customHeight="1" x14ac:dyDescent="0.25">
      <c r="C150" s="29">
        <v>1000</v>
      </c>
      <c r="D150" s="29">
        <v>1100</v>
      </c>
      <c r="E150" s="29">
        <v>113</v>
      </c>
      <c r="F150" s="77"/>
      <c r="G150" s="18" t="s">
        <v>102</v>
      </c>
      <c r="H150" s="131"/>
      <c r="I150" s="11"/>
      <c r="J150" s="21"/>
      <c r="K150" s="21"/>
      <c r="L150" s="21"/>
      <c r="M150" s="21"/>
      <c r="N150" s="21"/>
      <c r="O150" s="21"/>
      <c r="P150" s="13">
        <v>0</v>
      </c>
      <c r="Q150" s="22"/>
    </row>
    <row r="151" spans="3:17" s="109" customFormat="1" ht="37.5" customHeight="1" x14ac:dyDescent="0.25">
      <c r="C151" s="29">
        <v>1000</v>
      </c>
      <c r="D151" s="29">
        <v>1100</v>
      </c>
      <c r="E151" s="29">
        <v>113</v>
      </c>
      <c r="F151" s="106" t="s">
        <v>150</v>
      </c>
      <c r="G151" s="18" t="s">
        <v>105</v>
      </c>
      <c r="H151" s="124"/>
      <c r="I151" s="11">
        <v>15</v>
      </c>
      <c r="J151" s="114">
        <v>5562.4</v>
      </c>
      <c r="K151" s="114"/>
      <c r="L151" s="114">
        <f>J151-K151</f>
        <v>5562.4</v>
      </c>
      <c r="M151" s="114"/>
      <c r="N151" s="114">
        <v>562.4</v>
      </c>
      <c r="O151" s="114">
        <f>N151</f>
        <v>562.4</v>
      </c>
      <c r="P151" s="115">
        <f>L151-O151</f>
        <v>5000</v>
      </c>
      <c r="Q151" s="22"/>
    </row>
    <row r="152" spans="3:17" ht="37.5" customHeight="1" x14ac:dyDescent="0.25">
      <c r="C152" s="54"/>
      <c r="D152" s="54"/>
      <c r="E152" s="54"/>
      <c r="F152" s="24" t="s">
        <v>106</v>
      </c>
      <c r="G152" s="25"/>
      <c r="H152" s="34"/>
      <c r="I152" s="58"/>
      <c r="J152" s="27">
        <f>SUM(J142:J151)</f>
        <v>41901.760000000002</v>
      </c>
      <c r="K152" s="27">
        <f t="shared" ref="K152:P152" si="35">SUM(K142:K151)</f>
        <v>0</v>
      </c>
      <c r="L152" s="27">
        <f t="shared" si="35"/>
        <v>41901.760000000002</v>
      </c>
      <c r="M152" s="27">
        <f t="shared" si="35"/>
        <v>0</v>
      </c>
      <c r="N152" s="27">
        <f t="shared" si="35"/>
        <v>3732.7599999999998</v>
      </c>
      <c r="O152" s="27">
        <f t="shared" si="35"/>
        <v>3732.7599999999998</v>
      </c>
      <c r="P152" s="27">
        <f t="shared" si="35"/>
        <v>38169</v>
      </c>
      <c r="Q152" s="24"/>
    </row>
    <row r="153" spans="3:17" ht="37.5" customHeight="1" x14ac:dyDescent="0.25">
      <c r="C153" s="9">
        <v>1000</v>
      </c>
      <c r="D153" s="9">
        <v>1100</v>
      </c>
      <c r="E153" s="9">
        <v>113</v>
      </c>
      <c r="F153" s="106" t="s">
        <v>151</v>
      </c>
      <c r="G153" s="50" t="s">
        <v>107</v>
      </c>
      <c r="H153" s="138"/>
      <c r="I153" s="11">
        <v>15</v>
      </c>
      <c r="J153" s="114">
        <v>5562.4</v>
      </c>
      <c r="K153" s="114"/>
      <c r="L153" s="114">
        <f>J153-K153</f>
        <v>5562.4</v>
      </c>
      <c r="M153" s="114"/>
      <c r="N153" s="114">
        <v>562.4</v>
      </c>
      <c r="O153" s="114">
        <f>N153</f>
        <v>562.4</v>
      </c>
      <c r="P153" s="115">
        <f>L153-O153</f>
        <v>5000</v>
      </c>
      <c r="Q153" s="206"/>
    </row>
    <row r="154" spans="3:17" s="109" customFormat="1" ht="37.5" customHeight="1" x14ac:dyDescent="0.25">
      <c r="C154" s="29">
        <v>1000</v>
      </c>
      <c r="D154" s="29">
        <v>1100</v>
      </c>
      <c r="E154" s="29">
        <v>113</v>
      </c>
      <c r="F154" s="106" t="s">
        <v>152</v>
      </c>
      <c r="G154" s="18" t="s">
        <v>36</v>
      </c>
      <c r="H154" s="138"/>
      <c r="I154" s="11">
        <v>15</v>
      </c>
      <c r="J154" s="12">
        <v>3089.65</v>
      </c>
      <c r="K154" s="12">
        <v>0</v>
      </c>
      <c r="L154" s="12">
        <v>3089.65</v>
      </c>
      <c r="M154" s="12"/>
      <c r="N154" s="12">
        <v>89.65</v>
      </c>
      <c r="O154" s="60">
        <v>89.65</v>
      </c>
      <c r="P154" s="12">
        <f>L154-O154</f>
        <v>3000</v>
      </c>
      <c r="Q154" s="206"/>
    </row>
    <row r="155" spans="3:17" ht="37.5" customHeight="1" x14ac:dyDescent="0.25">
      <c r="C155" s="54"/>
      <c r="D155" s="54"/>
      <c r="E155" s="54"/>
      <c r="F155" s="24" t="s">
        <v>171</v>
      </c>
      <c r="G155" s="25"/>
      <c r="H155" s="34"/>
      <c r="I155" s="58"/>
      <c r="J155" s="27">
        <f>SUM(J153:J154)</f>
        <v>8652.0499999999993</v>
      </c>
      <c r="K155" s="27">
        <f t="shared" ref="K155:P155" si="36">SUM(K153:K154)</f>
        <v>0</v>
      </c>
      <c r="L155" s="27">
        <f t="shared" si="36"/>
        <v>8652.0499999999993</v>
      </c>
      <c r="M155" s="27">
        <f t="shared" si="36"/>
        <v>0</v>
      </c>
      <c r="N155" s="27">
        <f t="shared" si="36"/>
        <v>652.04999999999995</v>
      </c>
      <c r="O155" s="27">
        <f t="shared" si="36"/>
        <v>652.04999999999995</v>
      </c>
      <c r="P155" s="27">
        <f t="shared" si="36"/>
        <v>8000</v>
      </c>
      <c r="Q155" s="24"/>
    </row>
    <row r="156" spans="3:17" ht="37.5" customHeight="1" x14ac:dyDescent="0.25">
      <c r="C156" s="9">
        <v>1000</v>
      </c>
      <c r="D156" s="9">
        <v>1100</v>
      </c>
      <c r="E156" s="76">
        <v>113</v>
      </c>
      <c r="F156" s="137" t="s">
        <v>153</v>
      </c>
      <c r="G156" s="79" t="s">
        <v>108</v>
      </c>
      <c r="H156" s="139"/>
      <c r="I156" s="11">
        <v>15</v>
      </c>
      <c r="J156" s="13">
        <v>4953.2</v>
      </c>
      <c r="K156" s="13"/>
      <c r="L156" s="12">
        <v>4953.2</v>
      </c>
      <c r="M156" s="13"/>
      <c r="N156" s="13">
        <v>453.2</v>
      </c>
      <c r="O156" s="30">
        <f>N156</f>
        <v>453.2</v>
      </c>
      <c r="P156" s="12">
        <f>L156-O156</f>
        <v>4500</v>
      </c>
      <c r="Q156" s="206"/>
    </row>
    <row r="157" spans="3:17" ht="37.5" customHeight="1" x14ac:dyDescent="0.25">
      <c r="C157" s="9">
        <v>1000</v>
      </c>
      <c r="D157" s="9">
        <v>1100</v>
      </c>
      <c r="E157" s="9">
        <v>113</v>
      </c>
      <c r="F157" s="134" t="s">
        <v>154</v>
      </c>
      <c r="G157" s="50" t="s">
        <v>109</v>
      </c>
      <c r="H157" s="149"/>
      <c r="I157" s="11">
        <v>15</v>
      </c>
      <c r="J157" s="80">
        <v>4715</v>
      </c>
      <c r="K157" s="80"/>
      <c r="L157" s="80">
        <v>4715</v>
      </c>
      <c r="M157" s="12"/>
      <c r="N157" s="80">
        <v>415</v>
      </c>
      <c r="O157" s="80">
        <v>415</v>
      </c>
      <c r="P157" s="12">
        <f t="shared" ref="P157:P160" si="37">L157-O157</f>
        <v>4300</v>
      </c>
      <c r="Q157" s="206"/>
    </row>
    <row r="158" spans="3:17" ht="37.5" customHeight="1" x14ac:dyDescent="0.25">
      <c r="C158" s="9">
        <v>1000</v>
      </c>
      <c r="D158" s="9">
        <v>1100</v>
      </c>
      <c r="E158" s="9">
        <v>113</v>
      </c>
      <c r="F158" s="138" t="s">
        <v>110</v>
      </c>
      <c r="G158" s="39" t="s">
        <v>111</v>
      </c>
      <c r="H158" s="126"/>
      <c r="I158" s="11">
        <v>15</v>
      </c>
      <c r="J158" s="93">
        <v>4715</v>
      </c>
      <c r="K158" s="93"/>
      <c r="L158" s="93">
        <v>4715</v>
      </c>
      <c r="M158" s="12"/>
      <c r="N158" s="93">
        <v>415</v>
      </c>
      <c r="O158" s="93">
        <f>N158</f>
        <v>415</v>
      </c>
      <c r="P158" s="12">
        <f t="shared" si="37"/>
        <v>4300</v>
      </c>
      <c r="Q158" s="206"/>
    </row>
    <row r="159" spans="3:17" s="109" customFormat="1" ht="37.5" customHeight="1" x14ac:dyDescent="0.25">
      <c r="C159" s="110">
        <v>1000</v>
      </c>
      <c r="D159" s="110">
        <v>1100</v>
      </c>
      <c r="E159" s="110">
        <v>113</v>
      </c>
      <c r="F159" s="103" t="s">
        <v>155</v>
      </c>
      <c r="G159" s="17" t="s">
        <v>109</v>
      </c>
      <c r="H159" s="135"/>
      <c r="I159" s="11"/>
      <c r="J159" s="21">
        <v>4715</v>
      </c>
      <c r="K159" s="21"/>
      <c r="L159" s="21">
        <v>4715</v>
      </c>
      <c r="M159" s="13"/>
      <c r="N159" s="21">
        <v>415</v>
      </c>
      <c r="O159" s="21">
        <v>415</v>
      </c>
      <c r="P159" s="12">
        <f t="shared" si="37"/>
        <v>4300</v>
      </c>
      <c r="Q159" s="206"/>
    </row>
    <row r="160" spans="3:17" ht="37.5" customHeight="1" x14ac:dyDescent="0.25">
      <c r="C160" s="11">
        <v>1000</v>
      </c>
      <c r="D160" s="11">
        <v>1100</v>
      </c>
      <c r="E160" s="11">
        <v>113</v>
      </c>
      <c r="F160" s="138" t="s">
        <v>112</v>
      </c>
      <c r="G160" s="87" t="s">
        <v>113</v>
      </c>
      <c r="H160" s="121"/>
      <c r="I160" s="29">
        <v>15</v>
      </c>
      <c r="J160" s="93">
        <v>4468.8</v>
      </c>
      <c r="K160" s="93"/>
      <c r="L160" s="93">
        <v>4468.8</v>
      </c>
      <c r="M160" s="12"/>
      <c r="N160" s="162">
        <v>375.8</v>
      </c>
      <c r="O160" s="93">
        <v>375.8</v>
      </c>
      <c r="P160" s="12">
        <f t="shared" si="37"/>
        <v>4093</v>
      </c>
      <c r="Q160" s="94"/>
    </row>
    <row r="161" spans="3:19" ht="37.5" customHeight="1" x14ac:dyDescent="0.25">
      <c r="C161" s="95"/>
      <c r="D161" s="24"/>
      <c r="E161" s="33"/>
      <c r="F161" s="24" t="s">
        <v>114</v>
      </c>
      <c r="G161" s="96"/>
      <c r="H161" s="26"/>
      <c r="I161" s="27"/>
      <c r="J161" s="26">
        <f>SUM(J156:J160)</f>
        <v>23567</v>
      </c>
      <c r="K161" s="26">
        <f t="shared" ref="K161:P161" si="38">SUM(K156:K160)</f>
        <v>0</v>
      </c>
      <c r="L161" s="26">
        <f t="shared" si="38"/>
        <v>23567</v>
      </c>
      <c r="M161" s="26">
        <f t="shared" si="38"/>
        <v>0</v>
      </c>
      <c r="N161" s="26">
        <f t="shared" si="38"/>
        <v>2074</v>
      </c>
      <c r="O161" s="26">
        <f t="shared" si="38"/>
        <v>2074</v>
      </c>
      <c r="P161" s="26">
        <f t="shared" si="38"/>
        <v>21493</v>
      </c>
      <c r="Q161" s="90"/>
    </row>
    <row r="162" spans="3:19" ht="37.5" customHeight="1" x14ac:dyDescent="0.25">
      <c r="C162" s="90"/>
      <c r="D162" s="90"/>
      <c r="E162" s="90"/>
      <c r="F162" s="97" t="s">
        <v>115</v>
      </c>
      <c r="G162" s="90"/>
      <c r="H162" s="132"/>
      <c r="I162" s="90"/>
      <c r="J162" s="34">
        <f>J15+J17+J19+J22+J24+J28+J39+J43+J49+J64+J71+J78+J89+J93+J100+J119+J121+J131+J141+J152+J155+J161</f>
        <v>329493.79000000004</v>
      </c>
      <c r="K162" s="34">
        <f>K15+K17+K19+K22+K24+K28+K39+K43+K49+K64+K71+K78+K89+K93+K100+K119+K121+K131+K141+K152+K155+K161</f>
        <v>337.3</v>
      </c>
      <c r="L162" s="34">
        <f>L15+L17+L19+L22+L24+L28+L39+L43+L49+L64+L71+L78+L89+L93+L100+L119+L121+L131+L141+L152+L155+L161</f>
        <v>329831.09000000003</v>
      </c>
      <c r="M162" s="34">
        <f t="shared" ref="M162" si="39">M15+M17+M19+M22+M24+M28+M43+M49+M64+M71+M78+M89+M93+M100+M119+M121+M131+M141+M152+M155+M161</f>
        <v>0</v>
      </c>
      <c r="N162" s="34">
        <f>N15+N17+N19+N22+N24+N28+N39+N43+N49+N64+N71+N78+N89+N93+N100+N119+N121+N131+N141+N152+N155+N161</f>
        <v>29151.09</v>
      </c>
      <c r="O162" s="34">
        <f>O15+O17+O19+O22+O24+O28+O39+O43+O49+O64+O71+O78+O89+O93+O100+O119+O121+O131+O141+O152+O155+O161</f>
        <v>29151.09</v>
      </c>
      <c r="P162" s="34">
        <f>P15+P17+P19+P22+P24+P28+P39+P43+P49+P64+P71+P78+P89+P93+P100+P119+P121+P131+P141+P152+P155+P161</f>
        <v>300680</v>
      </c>
      <c r="Q162" s="90"/>
    </row>
    <row r="164" spans="3:19" x14ac:dyDescent="0.25">
      <c r="C164" s="1"/>
      <c r="D164" s="1"/>
      <c r="E164" s="1"/>
      <c r="F164" s="98" t="s">
        <v>116</v>
      </c>
      <c r="G164" s="98"/>
      <c r="H164" s="98"/>
      <c r="I164" s="45"/>
      <c r="J164" s="45"/>
      <c r="K164" s="45" t="s">
        <v>117</v>
      </c>
      <c r="L164" s="99"/>
      <c r="M164" s="99"/>
      <c r="N164" s="1"/>
      <c r="O164" s="1"/>
      <c r="P164" s="1"/>
      <c r="Q164" s="1"/>
    </row>
    <row r="165" spans="3:19" x14ac:dyDescent="0.25">
      <c r="C165" s="1"/>
      <c r="D165" s="1"/>
      <c r="E165" s="1"/>
      <c r="F165" s="98"/>
      <c r="G165" s="98"/>
      <c r="H165" s="100"/>
      <c r="I165" s="45"/>
      <c r="J165" s="45"/>
      <c r="K165" s="45"/>
      <c r="L165" s="99"/>
      <c r="M165" s="99"/>
      <c r="N165" s="1"/>
      <c r="O165" s="1"/>
      <c r="P165" s="1"/>
      <c r="Q165" s="1"/>
    </row>
    <row r="166" spans="3:19" ht="18" x14ac:dyDescent="0.25">
      <c r="C166" s="1"/>
      <c r="D166" s="1"/>
      <c r="E166" s="1"/>
      <c r="F166" s="145"/>
      <c r="G166" s="146"/>
      <c r="H166" s="100"/>
      <c r="I166" s="45"/>
      <c r="J166" s="147"/>
      <c r="K166" s="147"/>
      <c r="L166" s="147"/>
      <c r="M166" s="101"/>
      <c r="N166" s="1"/>
      <c r="O166" s="1"/>
      <c r="P166" s="1"/>
      <c r="Q166" s="1"/>
    </row>
    <row r="167" spans="3:19" x14ac:dyDescent="0.25">
      <c r="C167" s="1"/>
      <c r="D167" s="1"/>
      <c r="E167" s="1"/>
      <c r="F167" s="98" t="s">
        <v>160</v>
      </c>
      <c r="G167" s="98"/>
      <c r="H167" s="98"/>
      <c r="I167" s="45"/>
      <c r="J167" s="45" t="s">
        <v>159</v>
      </c>
      <c r="K167" s="45"/>
      <c r="L167" s="99"/>
      <c r="M167" s="99"/>
      <c r="N167" s="1"/>
      <c r="O167" s="1"/>
      <c r="P167" s="1"/>
      <c r="Q167" s="1"/>
    </row>
    <row r="168" spans="3:19" x14ac:dyDescent="0.25">
      <c r="C168" s="1"/>
      <c r="D168" s="1"/>
      <c r="E168" s="1"/>
      <c r="F168" s="98" t="s">
        <v>118</v>
      </c>
      <c r="G168" s="98"/>
      <c r="H168" s="98"/>
      <c r="I168" s="98"/>
      <c r="J168" s="430" t="s">
        <v>119</v>
      </c>
      <c r="K168" s="430"/>
      <c r="L168" s="430"/>
      <c r="M168" s="430"/>
      <c r="N168" s="1"/>
      <c r="O168" s="1"/>
      <c r="P168" s="1"/>
      <c r="Q168" s="1"/>
    </row>
    <row r="169" spans="3:19" x14ac:dyDescent="0.25">
      <c r="C169" s="1"/>
      <c r="D169" s="1"/>
      <c r="E169" s="1"/>
      <c r="F169" s="98"/>
      <c r="G169" s="98"/>
      <c r="H169" s="98"/>
      <c r="I169" s="98"/>
      <c r="J169" s="209"/>
      <c r="K169" s="209"/>
      <c r="L169" s="209"/>
      <c r="M169" s="209"/>
      <c r="N169" s="1"/>
      <c r="O169" s="1"/>
      <c r="P169" s="1"/>
      <c r="Q169" s="1"/>
    </row>
    <row r="170" spans="3:19" x14ac:dyDescent="0.25">
      <c r="C170" s="1"/>
      <c r="D170" s="1"/>
      <c r="E170" s="1"/>
      <c r="F170" s="1"/>
      <c r="G170" s="2"/>
      <c r="H170" s="11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3:19" x14ac:dyDescent="0.25">
      <c r="C171" s="1"/>
      <c r="D171" s="1"/>
      <c r="E171" s="1"/>
      <c r="F171" s="1"/>
      <c r="G171" s="2"/>
      <c r="H171" s="11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3:19" x14ac:dyDescent="0.25">
      <c r="C172" s="1"/>
      <c r="D172" s="1"/>
      <c r="E172" s="1"/>
      <c r="F172" s="1"/>
      <c r="G172" s="2"/>
      <c r="H172" s="11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3:19" ht="18" x14ac:dyDescent="0.25">
      <c r="C173" s="3"/>
      <c r="D173" s="3"/>
      <c r="E173" s="3"/>
      <c r="F173" s="391" t="s">
        <v>0</v>
      </c>
      <c r="G173" s="391"/>
      <c r="H173" s="391"/>
      <c r="Q173" s="3"/>
      <c r="R173" s="1"/>
      <c r="S173" s="1"/>
    </row>
    <row r="174" spans="3:19" ht="18" x14ac:dyDescent="0.25">
      <c r="C174" s="4"/>
      <c r="D174" s="5"/>
      <c r="E174" s="5"/>
      <c r="F174" s="391" t="s">
        <v>1</v>
      </c>
      <c r="G174" s="391"/>
      <c r="H174" s="391"/>
      <c r="I174" s="391" t="s">
        <v>212</v>
      </c>
      <c r="J174" s="391"/>
      <c r="K174" s="391"/>
      <c r="L174" s="391"/>
      <c r="M174" s="391"/>
      <c r="N174" s="391"/>
      <c r="O174" s="391"/>
      <c r="P174" s="391"/>
      <c r="Q174" s="5"/>
      <c r="R174" s="1"/>
      <c r="S174" s="1"/>
    </row>
    <row r="175" spans="3:19" x14ac:dyDescent="0.25">
      <c r="C175" s="1"/>
      <c r="D175" s="1"/>
      <c r="E175" s="1"/>
      <c r="F175" s="98"/>
      <c r="G175" s="98"/>
      <c r="H175" s="98"/>
      <c r="I175" s="98"/>
      <c r="J175" s="209"/>
      <c r="K175" s="209"/>
      <c r="L175" s="209"/>
      <c r="M175" s="209"/>
      <c r="N175" s="1"/>
      <c r="O175" s="1"/>
      <c r="P175" s="1"/>
      <c r="Q175" s="1"/>
    </row>
    <row r="176" spans="3:19" x14ac:dyDescent="0.25">
      <c r="C176" s="1"/>
      <c r="D176" s="1"/>
      <c r="E176" s="1"/>
      <c r="F176" s="98"/>
      <c r="G176" s="98"/>
      <c r="H176" s="98"/>
      <c r="I176" s="98"/>
      <c r="J176" s="209"/>
      <c r="K176" s="209"/>
      <c r="L176" s="209"/>
      <c r="M176" s="209"/>
      <c r="N176" s="1"/>
      <c r="O176" s="1"/>
      <c r="P176" s="1"/>
      <c r="Q176" s="1"/>
    </row>
    <row r="177" spans="3:19" s="109" customFormat="1" ht="43.5" customHeight="1" x14ac:dyDescent="0.25">
      <c r="C177" s="29">
        <v>4000</v>
      </c>
      <c r="D177" s="29">
        <v>4500</v>
      </c>
      <c r="E177" s="29">
        <v>451</v>
      </c>
      <c r="F177" s="138" t="s">
        <v>81</v>
      </c>
      <c r="G177" s="18" t="s">
        <v>174</v>
      </c>
      <c r="H177" s="121"/>
      <c r="I177" s="11">
        <v>15</v>
      </c>
      <c r="J177" s="13">
        <v>2500</v>
      </c>
      <c r="K177" s="13"/>
      <c r="L177" s="13">
        <v>2500</v>
      </c>
      <c r="M177" s="13"/>
      <c r="N177" s="13">
        <v>0</v>
      </c>
      <c r="O177" s="13">
        <v>0</v>
      </c>
      <c r="P177" s="13">
        <f>L177-O177</f>
        <v>2500</v>
      </c>
      <c r="Q177" s="150"/>
      <c r="R177" s="41"/>
      <c r="S177" s="20"/>
    </row>
    <row r="178" spans="3:19" ht="43.5" customHeight="1" x14ac:dyDescent="0.25">
      <c r="C178" s="90"/>
      <c r="D178" s="90"/>
      <c r="E178" s="90"/>
      <c r="F178" s="97" t="s">
        <v>115</v>
      </c>
      <c r="G178" s="90"/>
      <c r="H178" s="132"/>
      <c r="I178" s="90"/>
      <c r="J178" s="34">
        <f>J177</f>
        <v>2500</v>
      </c>
      <c r="K178" s="34"/>
      <c r="L178" s="34">
        <f>L177</f>
        <v>2500</v>
      </c>
      <c r="M178" s="34"/>
      <c r="N178" s="34"/>
      <c r="O178" s="34"/>
      <c r="P178" s="34">
        <f>P177</f>
        <v>2500</v>
      </c>
      <c r="Q178" s="90"/>
    </row>
    <row r="180" spans="3:19" x14ac:dyDescent="0.25">
      <c r="C180" s="1"/>
      <c r="D180" s="1"/>
      <c r="E180" s="1"/>
      <c r="F180" s="98" t="s">
        <v>116</v>
      </c>
      <c r="G180" s="98"/>
      <c r="H180" s="98"/>
      <c r="I180" s="45"/>
      <c r="J180" s="45"/>
      <c r="K180" s="45" t="s">
        <v>117</v>
      </c>
      <c r="L180" s="99"/>
      <c r="M180" s="99"/>
      <c r="N180" s="1"/>
      <c r="O180" s="1"/>
      <c r="P180" s="1"/>
      <c r="Q180" s="1"/>
    </row>
    <row r="181" spans="3:19" x14ac:dyDescent="0.25">
      <c r="C181" s="1"/>
      <c r="D181" s="1"/>
      <c r="E181" s="1"/>
      <c r="F181" s="98"/>
      <c r="G181" s="98"/>
      <c r="H181" s="100"/>
      <c r="I181" s="45"/>
      <c r="J181" s="45"/>
      <c r="K181" s="45"/>
      <c r="L181" s="99"/>
      <c r="M181" s="99"/>
      <c r="N181" s="1"/>
      <c r="O181" s="1"/>
      <c r="P181" s="1"/>
      <c r="Q181" s="1"/>
    </row>
    <row r="182" spans="3:19" ht="18" x14ac:dyDescent="0.25">
      <c r="C182" s="1"/>
      <c r="D182" s="1"/>
      <c r="E182" s="1"/>
      <c r="F182" s="145"/>
      <c r="G182" s="146"/>
      <c r="H182" s="100"/>
      <c r="I182" s="45"/>
      <c r="J182" s="147"/>
      <c r="K182" s="147"/>
      <c r="L182" s="147"/>
      <c r="M182" s="101"/>
      <c r="N182" s="1"/>
      <c r="O182" s="1"/>
      <c r="P182" s="1"/>
      <c r="Q182" s="1"/>
    </row>
    <row r="183" spans="3:19" x14ac:dyDescent="0.25">
      <c r="C183" s="1"/>
      <c r="D183" s="1"/>
      <c r="E183" s="1"/>
      <c r="F183" s="98" t="s">
        <v>160</v>
      </c>
      <c r="G183" s="98"/>
      <c r="H183" s="98"/>
      <c r="I183" s="45"/>
      <c r="J183" s="45" t="s">
        <v>159</v>
      </c>
      <c r="K183" s="45"/>
      <c r="L183" s="99"/>
      <c r="M183" s="99"/>
      <c r="N183" s="1"/>
      <c r="O183" s="1"/>
      <c r="P183" s="1"/>
      <c r="Q183" s="1"/>
    </row>
    <row r="184" spans="3:19" x14ac:dyDescent="0.25">
      <c r="C184" s="1"/>
      <c r="D184" s="1"/>
      <c r="E184" s="1"/>
      <c r="F184" s="98" t="s">
        <v>118</v>
      </c>
      <c r="G184" s="98"/>
      <c r="H184" s="98"/>
      <c r="I184" s="98"/>
      <c r="J184" s="430" t="s">
        <v>119</v>
      </c>
      <c r="K184" s="430"/>
      <c r="L184" s="430"/>
      <c r="M184" s="430"/>
      <c r="N184" s="1"/>
      <c r="O184" s="1"/>
      <c r="P184" s="1"/>
      <c r="Q184" s="1"/>
    </row>
    <row r="185" spans="3:19" x14ac:dyDescent="0.25">
      <c r="C185" s="1"/>
      <c r="D185" s="1"/>
      <c r="E185" s="1"/>
      <c r="F185" s="98"/>
      <c r="G185" s="98"/>
      <c r="H185" s="98"/>
      <c r="I185" s="98"/>
      <c r="J185" s="209"/>
      <c r="K185" s="209"/>
      <c r="L185" s="209"/>
      <c r="M185" s="209"/>
      <c r="N185" s="1"/>
      <c r="O185" s="1"/>
      <c r="P185" s="1"/>
      <c r="Q185" s="1"/>
    </row>
    <row r="206" spans="6:8" x14ac:dyDescent="0.25">
      <c r="F206" s="1"/>
      <c r="G206" s="1"/>
      <c r="H206" s="118"/>
    </row>
    <row r="216" spans="6:8" x14ac:dyDescent="0.25">
      <c r="F216" s="64"/>
      <c r="G216" s="64"/>
      <c r="H216" s="133"/>
    </row>
    <row r="217" spans="6:8" x14ac:dyDescent="0.25">
      <c r="F217" s="64"/>
      <c r="G217" s="64"/>
      <c r="H217" s="133"/>
    </row>
    <row r="218" spans="6:8" x14ac:dyDescent="0.25">
      <c r="F218" s="64"/>
      <c r="G218" s="64"/>
      <c r="H218" s="133"/>
    </row>
    <row r="219" spans="6:8" x14ac:dyDescent="0.25">
      <c r="F219" s="64"/>
      <c r="G219" s="64"/>
      <c r="H219" s="133"/>
    </row>
    <row r="220" spans="6:8" x14ac:dyDescent="0.25">
      <c r="F220" s="66"/>
      <c r="G220" s="64"/>
      <c r="H220" s="133"/>
    </row>
    <row r="221" spans="6:8" x14ac:dyDescent="0.25">
      <c r="F221" s="64"/>
      <c r="G221" s="64"/>
      <c r="H221" s="133"/>
    </row>
    <row r="222" spans="6:8" x14ac:dyDescent="0.25">
      <c r="F222" s="64"/>
      <c r="G222" s="64"/>
      <c r="H222" s="133"/>
    </row>
    <row r="223" spans="6:8" x14ac:dyDescent="0.25">
      <c r="F223" s="66"/>
      <c r="G223" s="64"/>
      <c r="H223" s="133"/>
    </row>
    <row r="224" spans="6:8" x14ac:dyDescent="0.25">
      <c r="F224" s="64"/>
      <c r="G224" s="64"/>
      <c r="H224" s="133"/>
    </row>
    <row r="225" spans="6:8" x14ac:dyDescent="0.25">
      <c r="F225" s="66"/>
      <c r="G225" s="64"/>
      <c r="H225" s="133"/>
    </row>
  </sheetData>
  <mergeCells count="130">
    <mergeCell ref="F4:H4"/>
    <mergeCell ref="I4:P4"/>
    <mergeCell ref="F5:H5"/>
    <mergeCell ref="I5:P5"/>
    <mergeCell ref="F6:F8"/>
    <mergeCell ref="G6:G8"/>
    <mergeCell ref="H6:H8"/>
    <mergeCell ref="M6:O6"/>
    <mergeCell ref="P6:P8"/>
    <mergeCell ref="O7:O8"/>
    <mergeCell ref="Q6:Q8"/>
    <mergeCell ref="C7:C8"/>
    <mergeCell ref="D7:D8"/>
    <mergeCell ref="E7:E8"/>
    <mergeCell ref="I7:I8"/>
    <mergeCell ref="J7:J8"/>
    <mergeCell ref="K7:K8"/>
    <mergeCell ref="L7:L8"/>
    <mergeCell ref="M7:M8"/>
    <mergeCell ref="N7:N8"/>
    <mergeCell ref="F32:H32"/>
    <mergeCell ref="F33:H33"/>
    <mergeCell ref="F34:H34"/>
    <mergeCell ref="I34:P34"/>
    <mergeCell ref="F35:H35"/>
    <mergeCell ref="C36:C37"/>
    <mergeCell ref="D36:D37"/>
    <mergeCell ref="E36:E37"/>
    <mergeCell ref="F36:F37"/>
    <mergeCell ref="G36:G37"/>
    <mergeCell ref="N36:N37"/>
    <mergeCell ref="O36:O37"/>
    <mergeCell ref="P36:P37"/>
    <mergeCell ref="Q36:Q37"/>
    <mergeCell ref="F51:H51"/>
    <mergeCell ref="I51:P51"/>
    <mergeCell ref="H36:H37"/>
    <mergeCell ref="I36:I37"/>
    <mergeCell ref="J36:J37"/>
    <mergeCell ref="K36:K37"/>
    <mergeCell ref="L36:L37"/>
    <mergeCell ref="M36:M37"/>
    <mergeCell ref="F52:H52"/>
    <mergeCell ref="F53:H53"/>
    <mergeCell ref="I53:P53"/>
    <mergeCell ref="F54:H54"/>
    <mergeCell ref="C55:C57"/>
    <mergeCell ref="D55:D57"/>
    <mergeCell ref="E55:E57"/>
    <mergeCell ref="F55:F57"/>
    <mergeCell ref="G55:G57"/>
    <mergeCell ref="H55:H57"/>
    <mergeCell ref="I55:I57"/>
    <mergeCell ref="M55:O55"/>
    <mergeCell ref="P55:P57"/>
    <mergeCell ref="Q55:Q57"/>
    <mergeCell ref="J56:J57"/>
    <mergeCell ref="K56:K57"/>
    <mergeCell ref="L56:L57"/>
    <mergeCell ref="M56:M57"/>
    <mergeCell ref="N56:N57"/>
    <mergeCell ref="O56:O57"/>
    <mergeCell ref="Q85:Q87"/>
    <mergeCell ref="J86:J87"/>
    <mergeCell ref="K86:K87"/>
    <mergeCell ref="L86:L87"/>
    <mergeCell ref="M86:M87"/>
    <mergeCell ref="N86:N87"/>
    <mergeCell ref="F81:H81"/>
    <mergeCell ref="F82:H82"/>
    <mergeCell ref="F83:H83"/>
    <mergeCell ref="I83:P83"/>
    <mergeCell ref="F84:H84"/>
    <mergeCell ref="F85:F87"/>
    <mergeCell ref="G85:G87"/>
    <mergeCell ref="F105:H105"/>
    <mergeCell ref="C106:C108"/>
    <mergeCell ref="D106:D108"/>
    <mergeCell ref="E106:E108"/>
    <mergeCell ref="F106:F108"/>
    <mergeCell ref="G106:G108"/>
    <mergeCell ref="H106:H108"/>
    <mergeCell ref="O86:O87"/>
    <mergeCell ref="F102:H102"/>
    <mergeCell ref="I102:P102"/>
    <mergeCell ref="F103:H103"/>
    <mergeCell ref="F104:H104"/>
    <mergeCell ref="I104:P104"/>
    <mergeCell ref="H85:H87"/>
    <mergeCell ref="I85:I87"/>
    <mergeCell ref="M85:O85"/>
    <mergeCell ref="P85:P87"/>
    <mergeCell ref="C85:C87"/>
    <mergeCell ref="D85:D87"/>
    <mergeCell ref="E85:E87"/>
    <mergeCell ref="I106:I108"/>
    <mergeCell ref="M106:O106"/>
    <mergeCell ref="P106:P108"/>
    <mergeCell ref="Q106:Q108"/>
    <mergeCell ref="J107:J108"/>
    <mergeCell ref="K107:K108"/>
    <mergeCell ref="L107:L108"/>
    <mergeCell ref="M107:M108"/>
    <mergeCell ref="N107:N108"/>
    <mergeCell ref="O107:O108"/>
    <mergeCell ref="F135:H135"/>
    <mergeCell ref="I135:P135"/>
    <mergeCell ref="F136:H136"/>
    <mergeCell ref="I136:P136"/>
    <mergeCell ref="F137:F139"/>
    <mergeCell ref="G137:G139"/>
    <mergeCell ref="H137:H139"/>
    <mergeCell ref="I137:I139"/>
    <mergeCell ref="M137:O137"/>
    <mergeCell ref="P137:P139"/>
    <mergeCell ref="J168:M168"/>
    <mergeCell ref="F173:H173"/>
    <mergeCell ref="F174:H174"/>
    <mergeCell ref="I174:P174"/>
    <mergeCell ref="J184:M184"/>
    <mergeCell ref="Q137:Q139"/>
    <mergeCell ref="C138:C139"/>
    <mergeCell ref="D138:D139"/>
    <mergeCell ref="E138:E139"/>
    <mergeCell ref="J138:J139"/>
    <mergeCell ref="K138:K139"/>
    <mergeCell ref="L138:L139"/>
    <mergeCell ref="M138:M139"/>
    <mergeCell ref="N138:N139"/>
    <mergeCell ref="O138:O139"/>
  </mergeCells>
  <pageMargins left="0.70866141732283472" right="0.70866141732283472" top="0.74803149606299213" bottom="0.74803149606299213" header="0.31496062992125984" footer="0.31496062992125984"/>
  <pageSetup paperSize="5" scale="57" orientation="landscape" r:id="rId1"/>
  <rowBreaks count="5" manualBreakCount="5">
    <brk id="31" max="16383" man="1"/>
    <brk id="51" max="16383" man="1"/>
    <brk id="101" max="16383" man="1"/>
    <brk id="131" max="16" man="1"/>
    <brk id="1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25</vt:i4>
      </vt:variant>
    </vt:vector>
  </HeadingPairs>
  <TitlesOfParts>
    <vt:vector size="53" baseType="lpstr">
      <vt:lpstr>01-15ENERO</vt:lpstr>
      <vt:lpstr>16-31ENERO</vt:lpstr>
      <vt:lpstr>01-15 FEBRERO</vt:lpstr>
      <vt:lpstr>16-28 FEBRERO</vt:lpstr>
      <vt:lpstr>01-15MARZO</vt:lpstr>
      <vt:lpstr>16-31 MARZO</vt:lpstr>
      <vt:lpstr>01-15ABRIL</vt:lpstr>
      <vt:lpstr>16-30ABRIL</vt:lpstr>
      <vt:lpstr>01-15 MAYO </vt:lpstr>
      <vt:lpstr>16-31MAYO</vt:lpstr>
      <vt:lpstr>01-15JUNIO</vt:lpstr>
      <vt:lpstr>16-30JUNIO</vt:lpstr>
      <vt:lpstr>PRIMA VACACIONAL</vt:lpstr>
      <vt:lpstr>01-15JULIO</vt:lpstr>
      <vt:lpstr>16-31JULIO</vt:lpstr>
      <vt:lpstr>01-15AGOSTO</vt:lpstr>
      <vt:lpstr>16-31AGOSTO</vt:lpstr>
      <vt:lpstr>01-15 SEPTIEMBRE</vt:lpstr>
      <vt:lpstr>16-30 SEPTIEMBRE</vt:lpstr>
      <vt:lpstr>01-15 OCTUBRE</vt:lpstr>
      <vt:lpstr>16-31OCTUBRE</vt:lpstr>
      <vt:lpstr>01-15NOVIEMBRE</vt:lpstr>
      <vt:lpstr>HORAS EXTRAS PROTECCION CIVIL</vt:lpstr>
      <vt:lpstr>COMPENSACIONES</vt:lpstr>
      <vt:lpstr>16-30 NOVIEMBRE</vt:lpstr>
      <vt:lpstr>01-15DICIEMBRE</vt:lpstr>
      <vt:lpstr>AGUINALDOS 2019</vt:lpstr>
      <vt:lpstr>16-31DICIEMBRE</vt:lpstr>
      <vt:lpstr>'01-15 FEBRERO'!Área_de_impresión</vt:lpstr>
      <vt:lpstr>'01-15 OCTUBRE'!Área_de_impresión</vt:lpstr>
      <vt:lpstr>'01-15 SEPTIEMBRE'!Área_de_impresión</vt:lpstr>
      <vt:lpstr>'01-15ABRIL'!Área_de_impresión</vt:lpstr>
      <vt:lpstr>'01-15AGOSTO'!Área_de_impresión</vt:lpstr>
      <vt:lpstr>'01-15DICIEMBRE'!Área_de_impresión</vt:lpstr>
      <vt:lpstr>'01-15ENERO'!Área_de_impresión</vt:lpstr>
      <vt:lpstr>'01-15JULIO'!Área_de_impresión</vt:lpstr>
      <vt:lpstr>'01-15JUNIO'!Área_de_impresión</vt:lpstr>
      <vt:lpstr>'01-15MARZO'!Área_de_impresión</vt:lpstr>
      <vt:lpstr>'01-15NOVIEMBRE'!Área_de_impresión</vt:lpstr>
      <vt:lpstr>'16-28 FEBRERO'!Área_de_impresión</vt:lpstr>
      <vt:lpstr>'16-30 SEPTIEMBRE'!Área_de_impresión</vt:lpstr>
      <vt:lpstr>'16-30ABRIL'!Área_de_impresión</vt:lpstr>
      <vt:lpstr>'16-30JUNIO'!Área_de_impresión</vt:lpstr>
      <vt:lpstr>'16-31 MARZO'!Área_de_impresión</vt:lpstr>
      <vt:lpstr>'16-31AGOSTO'!Área_de_impresión</vt:lpstr>
      <vt:lpstr>'16-31DICIEMBRE'!Área_de_impresión</vt:lpstr>
      <vt:lpstr>'16-31ENERO'!Área_de_impresión</vt:lpstr>
      <vt:lpstr>'16-31JULIO'!Área_de_impresión</vt:lpstr>
      <vt:lpstr>'16-31MAYO'!Área_de_impresión</vt:lpstr>
      <vt:lpstr>'16-31OCTUBRE'!Área_de_impresión</vt:lpstr>
      <vt:lpstr>'AGUINALDOS 2019'!Área_de_impresión</vt:lpstr>
      <vt:lpstr>COMPENSACIONES!Área_de_impresión</vt:lpstr>
      <vt:lpstr>'PRIMA VACACIONAL'!Área_de_impresión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</cp:lastModifiedBy>
  <cp:lastPrinted>2019-11-15T21:25:01Z</cp:lastPrinted>
  <dcterms:created xsi:type="dcterms:W3CDTF">2018-10-15T15:51:25Z</dcterms:created>
  <dcterms:modified xsi:type="dcterms:W3CDTF">2020-02-13T15:26:15Z</dcterms:modified>
</cp:coreProperties>
</file>